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213\source\repos\C4IT DEV FASD - UI Design Test\FasdCockpitCommunicationDemo\ExcelSheets\"/>
    </mc:Choice>
  </mc:AlternateContent>
  <xr:revisionPtr revIDLastSave="0" documentId="13_ncr:1_{6BC689D0-5184-4CD7-A5A2-A3E1F706C13C}" xr6:coauthVersionLast="47" xr6:coauthVersionMax="47" xr10:uidLastSave="{00000000-0000-0000-0000-000000000000}"/>
  <bookViews>
    <workbookView xWindow="3510" yWindow="3510" windowWidth="21600" windowHeight="11385" tabRatio="902" xr2:uid="{6A2ED8EC-BC59-4E3F-8723-BB3F87357BB9}"/>
  </bookViews>
  <sheets>
    <sheet name="%RawData%" sheetId="1" r:id="rId1"/>
    <sheet name="details-serverL7Latency" sheetId="15" r:id="rId2"/>
    <sheet name="details-clientL7Latency" sheetId="20" r:id="rId3"/>
    <sheet name="details-inputBandwidthUsed" sheetId="17" r:id="rId4"/>
    <sheet name="details-outputBandwidthAvailabl" sheetId="25" r:id="rId5"/>
    <sheet name="details-outputBandwidthUsed" sheetId="18" r:id="rId6"/>
    <sheet name="details-fps" sheetId="16" r:id="rId7"/>
    <sheet name="details-inputFps" sheetId="21" r:id="rId8"/>
    <sheet name="details-outputFps" sheetId="22" r:id="rId9"/>
    <sheet name="details-wanLatency" sheetId="23" r:id="rId10"/>
    <sheet name="details-dcLatency" sheetId="24" r:id="rId11"/>
    <sheet name="details-icaRttMS" sheetId="14" r:id="rId12"/>
    <sheet name="details-icaLatency" sheetId="19" r:id="rId13"/>
    <sheet name="details-userDeviceCount" sheetId="13" r:id="rId14"/>
    <sheet name="details-processorTemperature" sheetId="9" r:id="rId15"/>
    <sheet name="details-processorUsage" sheetId="8" r:id="rId16"/>
    <sheet name="details-CPUSpeed" sheetId="10" r:id="rId17"/>
    <sheet name="details-apphang" sheetId="2" r:id="rId18"/>
    <sheet name="details-mobile" sheetId="11" r:id="rId19"/>
    <sheet name="details-appcrash" sheetId="3" r:id="rId20"/>
    <sheet name="details-logon" sheetId="4" r:id="rId21"/>
    <sheet name="details-extendedLogon" sheetId="12" r:id="rId22"/>
    <sheet name="details-boot" sheetId="5" r:id="rId23"/>
    <sheet name="details-hardreset" sheetId="6" r:id="rId24"/>
    <sheet name="details-bluescreen" sheetId="7" r:id="rId2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00" i="1" l="1"/>
  <c r="C99" i="1"/>
  <c r="C77" i="1"/>
  <c r="C19" i="14"/>
  <c r="A19" i="14"/>
  <c r="C18" i="14"/>
  <c r="A18" i="14"/>
  <c r="C17" i="14"/>
  <c r="A17" i="14"/>
  <c r="C16" i="14"/>
  <c r="A16" i="14"/>
  <c r="C15" i="14"/>
  <c r="A15" i="14"/>
  <c r="C14" i="14"/>
  <c r="A14" i="14"/>
  <c r="C13" i="14"/>
  <c r="A13" i="14"/>
  <c r="C12" i="14"/>
  <c r="A12" i="14"/>
  <c r="C11" i="14"/>
  <c r="A11" i="14"/>
  <c r="C10" i="14"/>
  <c r="A10" i="14"/>
  <c r="C9" i="14"/>
  <c r="A9" i="14"/>
  <c r="C8" i="14"/>
  <c r="A8" i="14"/>
  <c r="C7" i="14"/>
  <c r="A7" i="14"/>
  <c r="C6" i="14"/>
  <c r="A6" i="14"/>
  <c r="C5" i="14"/>
  <c r="A5" i="14"/>
  <c r="C4" i="14"/>
  <c r="A4" i="14"/>
  <c r="C3" i="14"/>
  <c r="A3" i="14"/>
  <c r="C2" i="14"/>
  <c r="A2" i="14"/>
  <c r="C19" i="19"/>
  <c r="A19" i="19"/>
  <c r="C18" i="19"/>
  <c r="A18" i="19"/>
  <c r="C17" i="19"/>
  <c r="A17" i="19"/>
  <c r="C16" i="19"/>
  <c r="A16" i="19"/>
  <c r="C15" i="19"/>
  <c r="A15" i="19"/>
  <c r="C14" i="19"/>
  <c r="A14" i="19"/>
  <c r="C13" i="19"/>
  <c r="A13" i="19"/>
  <c r="C12" i="19"/>
  <c r="A12" i="19"/>
  <c r="C11" i="19"/>
  <c r="A11" i="19"/>
  <c r="C10" i="19"/>
  <c r="A10" i="19"/>
  <c r="C9" i="19"/>
  <c r="A9" i="19"/>
  <c r="C8" i="19"/>
  <c r="A8" i="19"/>
  <c r="C7" i="19"/>
  <c r="A7" i="19"/>
  <c r="C6" i="19"/>
  <c r="A6" i="19"/>
  <c r="C5" i="19"/>
  <c r="A5" i="19"/>
  <c r="C4" i="19"/>
  <c r="A4" i="19"/>
  <c r="C3" i="19"/>
  <c r="A3" i="19"/>
  <c r="C2" i="19"/>
  <c r="A2" i="19"/>
  <c r="C12" i="24"/>
  <c r="C13" i="24"/>
  <c r="C14" i="24"/>
  <c r="C15" i="24"/>
  <c r="C16" i="24"/>
  <c r="C17" i="24"/>
  <c r="C18" i="24"/>
  <c r="C19" i="15"/>
  <c r="A19" i="15"/>
  <c r="C18" i="15"/>
  <c r="A18" i="15"/>
  <c r="C17" i="15"/>
  <c r="A17" i="15"/>
  <c r="C16" i="15"/>
  <c r="A16" i="15"/>
  <c r="C15" i="15"/>
  <c r="A15" i="15"/>
  <c r="C14" i="15"/>
  <c r="A14" i="15"/>
  <c r="C13" i="15"/>
  <c r="A13" i="15"/>
  <c r="C12" i="15"/>
  <c r="A12" i="15"/>
  <c r="C11" i="15"/>
  <c r="A11" i="15"/>
  <c r="C10" i="15"/>
  <c r="A10" i="15"/>
  <c r="C9" i="15"/>
  <c r="A9" i="15"/>
  <c r="C8" i="15"/>
  <c r="A8" i="15"/>
  <c r="C7" i="15"/>
  <c r="A7" i="15"/>
  <c r="C6" i="15"/>
  <c r="A6" i="15"/>
  <c r="C5" i="15"/>
  <c r="A5" i="15"/>
  <c r="C4" i="15"/>
  <c r="A4" i="15"/>
  <c r="C3" i="15"/>
  <c r="A3" i="15"/>
  <c r="C2" i="15"/>
  <c r="A2" i="15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C5" i="20"/>
  <c r="C4" i="20"/>
  <c r="C3" i="20"/>
  <c r="C2" i="20"/>
  <c r="A19" i="20"/>
  <c r="A18" i="20"/>
  <c r="A17" i="20"/>
  <c r="A16" i="20"/>
  <c r="A15" i="20"/>
  <c r="A14" i="20"/>
  <c r="A13" i="20"/>
  <c r="A12" i="20"/>
  <c r="A11" i="20"/>
  <c r="A10" i="20"/>
  <c r="A9" i="20"/>
  <c r="A8" i="20"/>
  <c r="A7" i="20"/>
  <c r="A6" i="20"/>
  <c r="A5" i="20"/>
  <c r="A4" i="20"/>
  <c r="A3" i="20"/>
  <c r="A2" i="20"/>
  <c r="C19" i="17"/>
  <c r="C18" i="17"/>
  <c r="C17" i="17"/>
  <c r="C16" i="17"/>
  <c r="C15" i="17"/>
  <c r="C14" i="17"/>
  <c r="C13" i="17"/>
  <c r="C12" i="17"/>
  <c r="C11" i="17"/>
  <c r="C10" i="17"/>
  <c r="C9" i="17"/>
  <c r="C8" i="17"/>
  <c r="C7" i="17"/>
  <c r="C6" i="17"/>
  <c r="C5" i="17"/>
  <c r="C4" i="17"/>
  <c r="C3" i="17"/>
  <c r="C2" i="17"/>
  <c r="A19" i="17"/>
  <c r="A18" i="17"/>
  <c r="A17" i="17"/>
  <c r="A16" i="17"/>
  <c r="A15" i="17"/>
  <c r="A14" i="17"/>
  <c r="A13" i="17"/>
  <c r="A12" i="17"/>
  <c r="A11" i="17"/>
  <c r="A10" i="17"/>
  <c r="A9" i="17"/>
  <c r="A8" i="17"/>
  <c r="A7" i="17"/>
  <c r="A6" i="17"/>
  <c r="A5" i="17"/>
  <c r="A4" i="17"/>
  <c r="A3" i="17"/>
  <c r="A2" i="17"/>
  <c r="A19" i="18"/>
  <c r="A18" i="18"/>
  <c r="A17" i="18"/>
  <c r="A16" i="18"/>
  <c r="A15" i="18"/>
  <c r="A14" i="18"/>
  <c r="A13" i="18"/>
  <c r="A12" i="18"/>
  <c r="A11" i="18"/>
  <c r="A10" i="18"/>
  <c r="A9" i="18"/>
  <c r="A8" i="18"/>
  <c r="A7" i="18"/>
  <c r="A6" i="18"/>
  <c r="A5" i="18"/>
  <c r="A4" i="18"/>
  <c r="A3" i="18"/>
  <c r="A2" i="18"/>
  <c r="C19" i="18"/>
  <c r="C18" i="18"/>
  <c r="C17" i="18"/>
  <c r="C16" i="18"/>
  <c r="C15" i="18"/>
  <c r="C14" i="18"/>
  <c r="C13" i="18"/>
  <c r="C12" i="18"/>
  <c r="C11" i="18"/>
  <c r="C10" i="18"/>
  <c r="C9" i="18"/>
  <c r="C8" i="18"/>
  <c r="C7" i="18"/>
  <c r="C6" i="18"/>
  <c r="C5" i="18"/>
  <c r="C4" i="18"/>
  <c r="C3" i="18"/>
  <c r="C2" i="18"/>
  <c r="C19" i="25"/>
  <c r="C18" i="25"/>
  <c r="C17" i="25"/>
  <c r="C16" i="25"/>
  <c r="C15" i="25"/>
  <c r="C14" i="25"/>
  <c r="C13" i="25"/>
  <c r="C12" i="25"/>
  <c r="C11" i="25"/>
  <c r="C10" i="25"/>
  <c r="C9" i="25"/>
  <c r="C8" i="25"/>
  <c r="C7" i="25"/>
  <c r="C6" i="25"/>
  <c r="C5" i="25"/>
  <c r="C4" i="25"/>
  <c r="C3" i="25"/>
  <c r="C2" i="25"/>
  <c r="A19" i="25"/>
  <c r="A18" i="25"/>
  <c r="A17" i="25"/>
  <c r="A16" i="25"/>
  <c r="A15" i="25"/>
  <c r="A14" i="25"/>
  <c r="A13" i="25"/>
  <c r="A12" i="25"/>
  <c r="A11" i="25"/>
  <c r="A10" i="25"/>
  <c r="A9" i="25"/>
  <c r="A8" i="25"/>
  <c r="A7" i="25"/>
  <c r="A6" i="25"/>
  <c r="A5" i="25"/>
  <c r="A4" i="25"/>
  <c r="A3" i="25"/>
  <c r="A2" i="25"/>
  <c r="C19" i="16"/>
  <c r="C18" i="16"/>
  <c r="C17" i="16"/>
  <c r="C16" i="16"/>
  <c r="C15" i="16"/>
  <c r="C14" i="16"/>
  <c r="C13" i="16"/>
  <c r="C12" i="16"/>
  <c r="C11" i="16"/>
  <c r="C10" i="16"/>
  <c r="C9" i="16"/>
  <c r="C8" i="16"/>
  <c r="C7" i="16"/>
  <c r="C6" i="16"/>
  <c r="C5" i="16"/>
  <c r="C4" i="16"/>
  <c r="C3" i="16"/>
  <c r="C2" i="16"/>
  <c r="A19" i="16"/>
  <c r="A18" i="16"/>
  <c r="A17" i="16"/>
  <c r="A16" i="16"/>
  <c r="A15" i="16"/>
  <c r="A14" i="16"/>
  <c r="A13" i="16"/>
  <c r="A12" i="16"/>
  <c r="A11" i="16"/>
  <c r="A10" i="16"/>
  <c r="A9" i="16"/>
  <c r="A8" i="16"/>
  <c r="A7" i="16"/>
  <c r="A6" i="16"/>
  <c r="A5" i="16"/>
  <c r="A4" i="16"/>
  <c r="A3" i="16"/>
  <c r="A2" i="16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A19" i="22"/>
  <c r="A18" i="22"/>
  <c r="A17" i="22"/>
  <c r="A16" i="22"/>
  <c r="A15" i="22"/>
  <c r="A14" i="22"/>
  <c r="A13" i="22"/>
  <c r="A12" i="22"/>
  <c r="A11" i="22"/>
  <c r="A10" i="22"/>
  <c r="A9" i="22"/>
  <c r="A8" i="22"/>
  <c r="A7" i="22"/>
  <c r="A6" i="22"/>
  <c r="A5" i="22"/>
  <c r="A4" i="22"/>
  <c r="A3" i="22"/>
  <c r="A2" i="22"/>
  <c r="C19" i="21"/>
  <c r="C18" i="21"/>
  <c r="C17" i="21"/>
  <c r="C16" i="21"/>
  <c r="C15" i="21"/>
  <c r="C14" i="21"/>
  <c r="C13" i="21"/>
  <c r="C12" i="21"/>
  <c r="C11" i="21"/>
  <c r="C10" i="21"/>
  <c r="C9" i="21"/>
  <c r="C8" i="21"/>
  <c r="C7" i="21"/>
  <c r="C6" i="21"/>
  <c r="C5" i="21"/>
  <c r="C4" i="21"/>
  <c r="C3" i="21"/>
  <c r="C2" i="21"/>
  <c r="C19" i="23"/>
  <c r="A19" i="23"/>
  <c r="C18" i="23"/>
  <c r="A18" i="23"/>
  <c r="C17" i="23"/>
  <c r="A17" i="23"/>
  <c r="C16" i="23"/>
  <c r="A16" i="23"/>
  <c r="C15" i="23"/>
  <c r="A15" i="23"/>
  <c r="C14" i="23"/>
  <c r="A14" i="23"/>
  <c r="C13" i="23"/>
  <c r="A13" i="23"/>
  <c r="C12" i="23"/>
  <c r="A12" i="23"/>
  <c r="C11" i="23"/>
  <c r="A11" i="23"/>
  <c r="C10" i="23"/>
  <c r="A10" i="23"/>
  <c r="C9" i="23"/>
  <c r="A9" i="23"/>
  <c r="C8" i="23"/>
  <c r="A8" i="23"/>
  <c r="C7" i="23"/>
  <c r="A7" i="23"/>
  <c r="C6" i="23"/>
  <c r="A6" i="23"/>
  <c r="C5" i="23"/>
  <c r="A5" i="23"/>
  <c r="C4" i="23"/>
  <c r="A4" i="23"/>
  <c r="C3" i="23"/>
  <c r="A3" i="23"/>
  <c r="C2" i="23"/>
  <c r="A2" i="23"/>
  <c r="C19" i="24"/>
  <c r="C11" i="24"/>
  <c r="C10" i="24"/>
  <c r="C9" i="24"/>
  <c r="C8" i="24"/>
  <c r="C7" i="24"/>
  <c r="C6" i="24"/>
  <c r="C5" i="24"/>
  <c r="C4" i="24"/>
  <c r="C3" i="24"/>
  <c r="C2" i="24"/>
  <c r="A19" i="24"/>
  <c r="A18" i="24"/>
  <c r="A17" i="24"/>
  <c r="A16" i="24"/>
  <c r="A15" i="24"/>
  <c r="A14" i="24"/>
  <c r="A13" i="24"/>
  <c r="A12" i="24"/>
  <c r="A11" i="24"/>
  <c r="A10" i="24"/>
  <c r="A9" i="24"/>
  <c r="A8" i="24"/>
  <c r="A7" i="24"/>
  <c r="A6" i="24"/>
  <c r="A5" i="24"/>
  <c r="A4" i="24"/>
  <c r="A3" i="24"/>
  <c r="A2" i="24"/>
  <c r="A19" i="21"/>
  <c r="A18" i="21"/>
  <c r="A17" i="21"/>
  <c r="A16" i="21"/>
  <c r="A15" i="21"/>
  <c r="A14" i="21"/>
  <c r="A13" i="21"/>
  <c r="A12" i="21"/>
  <c r="A11" i="21"/>
  <c r="A10" i="21"/>
  <c r="A9" i="21"/>
  <c r="A8" i="21"/>
  <c r="A7" i="21"/>
  <c r="A6" i="21"/>
  <c r="A5" i="21"/>
  <c r="A4" i="21"/>
  <c r="A3" i="21"/>
  <c r="A2" i="21"/>
  <c r="A6" i="13"/>
  <c r="A5" i="13"/>
  <c r="A4" i="13"/>
  <c r="A3" i="13"/>
  <c r="A2" i="13"/>
  <c r="A2" i="9"/>
  <c r="B2" i="7"/>
  <c r="A2" i="7"/>
  <c r="B2" i="6"/>
  <c r="A2" i="6"/>
  <c r="B14" i="5"/>
  <c r="A14" i="5"/>
  <c r="B13" i="5"/>
  <c r="A13" i="5"/>
  <c r="B12" i="5"/>
  <c r="A12" i="5"/>
  <c r="B11" i="5"/>
  <c r="A11" i="5"/>
  <c r="B10" i="5"/>
  <c r="A10" i="5"/>
  <c r="B9" i="5"/>
  <c r="A9" i="5"/>
  <c r="B8" i="5"/>
  <c r="A8" i="5"/>
  <c r="B7" i="5"/>
  <c r="A7" i="5"/>
  <c r="B6" i="5"/>
  <c r="A6" i="5"/>
  <c r="B5" i="5"/>
  <c r="A5" i="5"/>
  <c r="B4" i="5"/>
  <c r="A4" i="5"/>
  <c r="B3" i="5"/>
  <c r="A3" i="5"/>
  <c r="B2" i="5"/>
  <c r="A2" i="5"/>
  <c r="B17" i="12"/>
  <c r="A17" i="12"/>
  <c r="B16" i="12"/>
  <c r="A16" i="12"/>
  <c r="B15" i="12"/>
  <c r="A15" i="12"/>
  <c r="B14" i="12"/>
  <c r="A14" i="12"/>
  <c r="B13" i="12"/>
  <c r="A13" i="12"/>
  <c r="B12" i="12"/>
  <c r="A12" i="12"/>
  <c r="B11" i="12"/>
  <c r="A11" i="12"/>
  <c r="B10" i="12"/>
  <c r="A10" i="12"/>
  <c r="B9" i="12"/>
  <c r="A9" i="12"/>
  <c r="B8" i="12"/>
  <c r="A8" i="12"/>
  <c r="B7" i="12"/>
  <c r="A7" i="12"/>
  <c r="B6" i="12"/>
  <c r="A6" i="12"/>
  <c r="B5" i="12"/>
  <c r="A5" i="12"/>
  <c r="B4" i="12"/>
  <c r="A4" i="12"/>
  <c r="B3" i="12"/>
  <c r="A3" i="12"/>
  <c r="B2" i="12"/>
  <c r="A2" i="12"/>
  <c r="B17" i="4"/>
  <c r="A17" i="4"/>
  <c r="B16" i="4"/>
  <c r="A16" i="4"/>
  <c r="B15" i="4"/>
  <c r="A15" i="4"/>
  <c r="B14" i="4"/>
  <c r="A14" i="4"/>
  <c r="B13" i="4"/>
  <c r="A13" i="4"/>
  <c r="B12" i="4"/>
  <c r="A12" i="4"/>
  <c r="B11" i="4"/>
  <c r="A11" i="4"/>
  <c r="B10" i="4"/>
  <c r="A10" i="4"/>
  <c r="B9" i="4"/>
  <c r="A9" i="4"/>
  <c r="B8" i="4"/>
  <c r="A8" i="4"/>
  <c r="B7" i="4"/>
  <c r="A7" i="4"/>
  <c r="B6" i="4"/>
  <c r="A6" i="4"/>
  <c r="B5" i="4"/>
  <c r="A5" i="4"/>
  <c r="B4" i="4"/>
  <c r="A4" i="4"/>
  <c r="B3" i="4"/>
  <c r="A3" i="4"/>
  <c r="B2" i="4"/>
  <c r="A2" i="4"/>
  <c r="B4" i="3"/>
  <c r="A4" i="3"/>
  <c r="B3" i="3"/>
  <c r="A3" i="3"/>
  <c r="B2" i="3"/>
  <c r="A2" i="3"/>
  <c r="B32" i="11"/>
  <c r="A32" i="11"/>
  <c r="B31" i="11"/>
  <c r="A31" i="11"/>
  <c r="B30" i="11"/>
  <c r="A30" i="11"/>
  <c r="B29" i="11"/>
  <c r="A29" i="11"/>
  <c r="B28" i="11"/>
  <c r="A28" i="11"/>
  <c r="B27" i="11"/>
  <c r="A27" i="11"/>
  <c r="B26" i="11"/>
  <c r="A26" i="11"/>
  <c r="B25" i="11"/>
  <c r="A25" i="11"/>
  <c r="B24" i="11"/>
  <c r="A24" i="11"/>
  <c r="B23" i="11"/>
  <c r="A23" i="11"/>
  <c r="B22" i="11"/>
  <c r="A22" i="11"/>
  <c r="B21" i="11"/>
  <c r="A21" i="11"/>
  <c r="B20" i="11"/>
  <c r="A20" i="11"/>
  <c r="B19" i="11"/>
  <c r="A19" i="11"/>
  <c r="B18" i="11"/>
  <c r="A18" i="11"/>
  <c r="B17" i="11"/>
  <c r="A17" i="11"/>
  <c r="B16" i="11"/>
  <c r="A16" i="11"/>
  <c r="B15" i="11"/>
  <c r="A15" i="11"/>
  <c r="B14" i="11"/>
  <c r="A14" i="11"/>
  <c r="B13" i="11"/>
  <c r="A13" i="11"/>
  <c r="B12" i="11"/>
  <c r="A12" i="11"/>
  <c r="B11" i="11"/>
  <c r="A11" i="11"/>
  <c r="B10" i="11"/>
  <c r="A10" i="11"/>
  <c r="B9" i="11"/>
  <c r="A9" i="11"/>
  <c r="B8" i="11"/>
  <c r="A8" i="11"/>
  <c r="B7" i="11"/>
  <c r="A7" i="11"/>
  <c r="B6" i="11"/>
  <c r="A6" i="11"/>
  <c r="B5" i="11"/>
  <c r="A5" i="11"/>
  <c r="B4" i="11"/>
  <c r="A4" i="11"/>
  <c r="B3" i="11"/>
  <c r="A3" i="11"/>
  <c r="B2" i="11"/>
  <c r="A2" i="11"/>
  <c r="B4" i="2"/>
  <c r="A4" i="2"/>
  <c r="B3" i="2"/>
  <c r="A3" i="2"/>
  <c r="B2" i="2"/>
  <c r="A2" i="2"/>
  <c r="A19" i="10"/>
  <c r="A18" i="10"/>
  <c r="A17" i="10"/>
  <c r="A16" i="10"/>
  <c r="A15" i="10"/>
  <c r="A14" i="10"/>
  <c r="A13" i="10"/>
  <c r="A12" i="10"/>
  <c r="A11" i="10"/>
  <c r="A10" i="10"/>
  <c r="A9" i="10"/>
  <c r="A8" i="10"/>
  <c r="A7" i="10"/>
  <c r="A6" i="10"/>
  <c r="A5" i="10"/>
  <c r="A4" i="10"/>
  <c r="A3" i="10"/>
  <c r="A2" i="10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  <c r="A3" i="8"/>
  <c r="A2" i="8"/>
  <c r="A54" i="9"/>
  <c r="A53" i="9"/>
  <c r="A52" i="9"/>
  <c r="A51" i="9"/>
  <c r="A50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6" i="9"/>
  <c r="A5" i="9"/>
  <c r="A4" i="9"/>
  <c r="A3" i="9"/>
  <c r="C23" i="1"/>
  <c r="Q1" i="1"/>
  <c r="P1" i="1"/>
  <c r="O1" i="1"/>
  <c r="N1" i="1"/>
  <c r="M1" i="1"/>
  <c r="L1" i="1"/>
  <c r="K1" i="1"/>
  <c r="J1" i="1"/>
  <c r="I1" i="1"/>
  <c r="H1" i="1"/>
  <c r="G1" i="1"/>
  <c r="F1" i="1"/>
  <c r="E1" i="1"/>
  <c r="D1" i="1"/>
  <c r="C1" i="1"/>
</calcChain>
</file>

<file path=xl/sharedStrings.xml><?xml version="1.0" encoding="utf-8"?>
<sst xmlns="http://schemas.openxmlformats.org/spreadsheetml/2006/main" count="615" uniqueCount="218">
  <si>
    <t>ValueTable</t>
  </si>
  <si>
    <t>ValueColumn</t>
  </si>
  <si>
    <t>ad-user</t>
  </si>
  <si>
    <t>name</t>
  </si>
  <si>
    <t>agnt-computer</t>
  </si>
  <si>
    <t>Name</t>
  </si>
  <si>
    <t>account</t>
  </si>
  <si>
    <t>country</t>
  </si>
  <si>
    <t>Deutschland</t>
  </si>
  <si>
    <t>locality</t>
  </si>
  <si>
    <t>Waldbronn</t>
  </si>
  <si>
    <t>telephoneNumber</t>
  </si>
  <si>
    <t>mobile</t>
  </si>
  <si>
    <t>mail</t>
  </si>
  <si>
    <t>department</t>
  </si>
  <si>
    <t>title</t>
  </si>
  <si>
    <t>agnt-computer-event-numerical-latest</t>
  </si>
  <si>
    <t>BootLast</t>
  </si>
  <si>
    <t>agnt-computer-event-numerical</t>
  </si>
  <si>
    <t>BootCount</t>
  </si>
  <si>
    <t>agnt-computer-event-string-latest</t>
  </si>
  <si>
    <t>Logon</t>
  </si>
  <si>
    <t>agnt-computer-event-string</t>
  </si>
  <si>
    <t>LogonCount</t>
  </si>
  <si>
    <t>RebootPending</t>
  </si>
  <si>
    <t>true</t>
  </si>
  <si>
    <t>NetworkIPLast</t>
  </si>
  <si>
    <t>10.80.40.11</t>
  </si>
  <si>
    <t>NetworkWifiSignal</t>
  </si>
  <si>
    <t>SystemManufacturer</t>
  </si>
  <si>
    <t>Dell</t>
  </si>
  <si>
    <t>SystemModel</t>
  </si>
  <si>
    <t>ProductName</t>
  </si>
  <si>
    <t>Version</t>
  </si>
  <si>
    <t>LastUpdate</t>
  </si>
  <si>
    <t>NetworkType</t>
  </si>
  <si>
    <t>WIFI</t>
  </si>
  <si>
    <t>LAN</t>
  </si>
  <si>
    <t>MacAddress</t>
  </si>
  <si>
    <t>DiskTotal</t>
  </si>
  <si>
    <t>DiskFree</t>
  </si>
  <si>
    <t>SystemDiskTotal</t>
  </si>
  <si>
    <t>SystemDiskFree</t>
  </si>
  <si>
    <t>MemoryTotal</t>
  </si>
  <si>
    <t>MemoryFree</t>
  </si>
  <si>
    <t>ProcessorUsage</t>
  </si>
  <si>
    <t>BitLockerStatus</t>
  </si>
  <si>
    <t>BitLockerSystemDiskStatus</t>
  </si>
  <si>
    <t>AgentVersion</t>
  </si>
  <si>
    <t>SystemBiosManufacturer</t>
  </si>
  <si>
    <t>SystemBiosReleaseDate</t>
  </si>
  <si>
    <t>SystemBiosName</t>
  </si>
  <si>
    <t>BootDuration</t>
  </si>
  <si>
    <t>HardReset</t>
  </si>
  <si>
    <t>BlueScreenInfo</t>
  </si>
  <si>
    <t>ApplicationHang</t>
  </si>
  <si>
    <t>ApplicationCrash</t>
  </si>
  <si>
    <t>NetworkRecievedTraffic</t>
  </si>
  <si>
    <t>NetworkSentTraffic</t>
  </si>
  <si>
    <t>AntivirusStatus</t>
  </si>
  <si>
    <t>AntivirusVersion</t>
  </si>
  <si>
    <t>FirewallStatus</t>
  </si>
  <si>
    <t>time</t>
  </si>
  <si>
    <t>Duration</t>
  </si>
  <si>
    <t>ErrorData</t>
  </si>
  <si>
    <t>ErrorCode</t>
  </si>
  <si>
    <t>Executable</t>
  </si>
  <si>
    <t>Tag</t>
  </si>
  <si>
    <t>C4-AP007</t>
  </si>
  <si>
    <t>+49 7243 2058500</t>
  </si>
  <si>
    <t>+49 123 2058500</t>
  </si>
  <si>
    <t>Anwender</t>
  </si>
  <si>
    <t>Consulting</t>
  </si>
  <si>
    <t>1.17.2</t>
  </si>
  <si>
    <t>Dell Inc.</t>
  </si>
  <si>
    <t>Precision 3530</t>
  </si>
  <si>
    <t>10.190.19044.4</t>
  </si>
  <si>
    <t>LAN, WIFI</t>
  </si>
  <si>
    <t>Excel.exe</t>
  </si>
  <si>
    <t>Outlook.exe</t>
  </si>
  <si>
    <t>1.53.2.55</t>
  </si>
  <si>
    <t>1.48.3.47</t>
  </si>
  <si>
    <t>0x00000009f</t>
  </si>
  <si>
    <t>id</t>
  </si>
  <si>
    <t>agnt-user</t>
  </si>
  <si>
    <t>SystemFamily</t>
  </si>
  <si>
    <t>SerialNumber</t>
  </si>
  <si>
    <t>Value</t>
  </si>
  <si>
    <t>manager</t>
  </si>
  <si>
    <t>Boss, Bernd</t>
  </si>
  <si>
    <t>BatteryStatus</t>
  </si>
  <si>
    <t>Netz Betrieb</t>
  </si>
  <si>
    <t>QuickStartSettings</t>
  </si>
  <si>
    <t>false</t>
  </si>
  <si>
    <t>1.2.7.1</t>
  </si>
  <si>
    <t>7GB1W95T</t>
  </si>
  <si>
    <t>4.18.2301.6</t>
  </si>
  <si>
    <t>192.168.120.244</t>
  </si>
  <si>
    <t>intune-deviceInfo</t>
  </si>
  <si>
    <t>complianceState</t>
  </si>
  <si>
    <t>managementState</t>
  </si>
  <si>
    <t>lastSyncDateTime</t>
  </si>
  <si>
    <t>ProcessorTaskManager</t>
  </si>
  <si>
    <t>CPUSpeed</t>
  </si>
  <si>
    <t>CPUBaseSpeed</t>
  </si>
  <si>
    <t>countDevices</t>
  </si>
  <si>
    <t>ProcessorTemperature</t>
  </si>
  <si>
    <t>LoginDuration</t>
  </si>
  <si>
    <t>ExtendedLoginDuration</t>
  </si>
  <si>
    <t>Teams.exe</t>
  </si>
  <si>
    <t>1.52.3.56</t>
  </si>
  <si>
    <t>Device</t>
  </si>
  <si>
    <t>Phone3</t>
  </si>
  <si>
    <t>Samsung Flip 6</t>
  </si>
  <si>
    <t>Phone1</t>
  </si>
  <si>
    <t>iPhone 15</t>
  </si>
  <si>
    <t>Phone2</t>
  </si>
  <si>
    <t>Nothing Phone 2a</t>
  </si>
  <si>
    <t>windows</t>
  </si>
  <si>
    <t>iOS</t>
  </si>
  <si>
    <t>deviceName</t>
  </si>
  <si>
    <t>model</t>
  </si>
  <si>
    <t>serialNumber</t>
  </si>
  <si>
    <t>PF1LHM08</t>
  </si>
  <si>
    <t>C5:20:D7:48:6G:53, D5:50:H7:42:6K:13, E5:20:H3:42:6K:13</t>
  </si>
  <si>
    <t>Konform</t>
  </si>
  <si>
    <t>Verwaltet</t>
  </si>
  <si>
    <t>userDisplayName</t>
  </si>
  <si>
    <t>agnt-userDeviceCount</t>
  </si>
  <si>
    <t>operatingSystem</t>
  </si>
  <si>
    <t>JS78IIM81</t>
  </si>
  <si>
    <t>MobileDevices</t>
  </si>
  <si>
    <t>Android</t>
  </si>
  <si>
    <t>HA926MK</t>
  </si>
  <si>
    <t>otherDevices</t>
  </si>
  <si>
    <t>MacOs</t>
  </si>
  <si>
    <t>LA88JHG8</t>
  </si>
  <si>
    <t>Linux</t>
  </si>
  <si>
    <t>Li67NU99</t>
  </si>
  <si>
    <t>Samsung Galaxy</t>
  </si>
  <si>
    <t>citrix-session-metrics</t>
  </si>
  <si>
    <t>citrix-session-machine</t>
  </si>
  <si>
    <t>Disk</t>
  </si>
  <si>
    <t>Memory</t>
  </si>
  <si>
    <t>Cpu</t>
  </si>
  <si>
    <t>IsInMaintenanceMode</t>
  </si>
  <si>
    <t>OSType</t>
  </si>
  <si>
    <t>CurrentSessionCount</t>
  </si>
  <si>
    <t>DnsName</t>
  </si>
  <si>
    <t>2402.0.2100.2551</t>
  </si>
  <si>
    <t>Windows 11</t>
  </si>
  <si>
    <t>citrix-session-currentConnection</t>
  </si>
  <si>
    <t>AuthenticationDuration</t>
  </si>
  <si>
    <t>BrokeringDuration</t>
  </si>
  <si>
    <t>citrix-session-user</t>
  </si>
  <si>
    <t>UserName</t>
  </si>
  <si>
    <t>FullName</t>
  </si>
  <si>
    <t>Domain</t>
  </si>
  <si>
    <t>F4SD</t>
  </si>
  <si>
    <t>OutputFps</t>
  </si>
  <si>
    <t>InputFps</t>
  </si>
  <si>
    <t>Fps</t>
  </si>
  <si>
    <t>OutputBandwidthUsed</t>
  </si>
  <si>
    <t>InputBandwidthUsed</t>
  </si>
  <si>
    <t>ServerL7Latency</t>
  </si>
  <si>
    <t>IcaLatency</t>
  </si>
  <si>
    <t>IcaRttMS</t>
  </si>
  <si>
    <t>DesktopGroupName</t>
  </si>
  <si>
    <t>F4SD-Desktop</t>
  </si>
  <si>
    <t>CatalogName</t>
  </si>
  <si>
    <t>F4SD-Worker</t>
  </si>
  <si>
    <t>AllocationType</t>
  </si>
  <si>
    <t>HostedMachine</t>
  </si>
  <si>
    <t>citrix-session</t>
  </si>
  <si>
    <t>ConnectionState</t>
  </si>
  <si>
    <t>ClientName</t>
  </si>
  <si>
    <t>ClientAddress</t>
  </si>
  <si>
    <t>IsAnonymous</t>
  </si>
  <si>
    <t>10.80.100.83</t>
  </si>
  <si>
    <t>192.168.38.10</t>
  </si>
  <si>
    <t>Computation_HDXDuration</t>
  </si>
  <si>
    <t>Computation_GpoDuration</t>
  </si>
  <si>
    <t>Computation_LogOnScriptsDuration</t>
  </si>
  <si>
    <t>Computation_ProfileLoadDuration</t>
  </si>
  <si>
    <t>default</t>
  </si>
  <si>
    <t>LogOnStartDate</t>
  </si>
  <si>
    <t>IPAddress</t>
  </si>
  <si>
    <t>HdxStartDate</t>
  </si>
  <si>
    <t>HdxEndDate</t>
  </si>
  <si>
    <t>GpoStartDate</t>
  </si>
  <si>
    <t>GpoEndDate</t>
  </si>
  <si>
    <t>ProfileLoadStartDate</t>
  </si>
  <si>
    <t>ProfileLoadEndDate</t>
  </si>
  <si>
    <t>VMStartStartDate</t>
  </si>
  <si>
    <t>VMStartEndDate</t>
  </si>
  <si>
    <t>LogOnEndDate</t>
  </si>
  <si>
    <t>Computation_SessionDuration</t>
  </si>
  <si>
    <t>InteractiveStartDate</t>
  </si>
  <si>
    <t>LogOnScriptsStartDate</t>
  </si>
  <si>
    <t>LogOnScriptsEndDate</t>
  </si>
  <si>
    <t>Client7Latency</t>
  </si>
  <si>
    <t>WanLatency</t>
  </si>
  <si>
    <t>DcLatency</t>
  </si>
  <si>
    <t>False</t>
  </si>
  <si>
    <t>True</t>
  </si>
  <si>
    <t>StartDate</t>
  </si>
  <si>
    <t>EndDate</t>
  </si>
  <si>
    <t>VM-W11M502</t>
  </si>
  <si>
    <t>NB005</t>
  </si>
  <si>
    <t>F4SD.dev</t>
  </si>
  <si>
    <t>C4-NB005</t>
  </si>
  <si>
    <t>speed</t>
  </si>
  <si>
    <t>VM-W11MS02</t>
  </si>
  <si>
    <t>Offline, Olli</t>
  </si>
  <si>
    <t>NB-OO005</t>
  </si>
  <si>
    <t>Olli</t>
  </si>
  <si>
    <t>Olli.Offline@mail.com</t>
  </si>
  <si>
    <t>OutputBandwidthAvailable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</si>
</sst>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/m/yyyy\ h:mm\ AM/PM;@"/>
    <numFmt numFmtId="165" formatCode="yyyy\-mm\-dd\ hh:mm:ss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0" fontId="0" fillId="0" borderId="0" xfId="0" quotePrefix="1"/>
    <xf numFmtId="0" fontId="2" fillId="0" borderId="0" xfId="1"/>
    <xf numFmtId="49" fontId="0" fillId="0" borderId="0" xfId="0" applyNumberFormat="1"/>
    <xf numFmtId="0" fontId="3" fillId="0" borderId="0" xfId="0" applyFont="1"/>
    <xf numFmtId="22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vertical="top"/>
    </xf>
    <xf numFmtId="165" fontId="0" fillId="0" borderId="0" xfId="0" applyNumberForma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lli.Offline@mail.com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7ED7-296D-4A73-B397-90905DA0C2B1}">
  <dimension ref="A1:AD137"/>
  <sheetViews>
    <sheetView tabSelected="1" topLeftCell="A105" zoomScaleNormal="100" workbookViewId="0">
      <selection activeCell="B119" sqref="B119"/>
    </sheetView>
  </sheetViews>
  <sheetFormatPr baseColWidth="10" defaultColWidth="37" defaultRowHeight="15" x14ac:dyDescent="0.25"/>
  <cols>
    <col min="3" max="3" width="54.42578125" bestFit="1" customWidth="1"/>
  </cols>
  <sheetData>
    <row r="1" spans="1:30" x14ac:dyDescent="0.25">
      <c r="A1" s="2" t="s">
        <v>0</v>
      </c>
      <c r="B1" s="2" t="s">
        <v>1</v>
      </c>
      <c r="C1" s="3">
        <f ca="1">TODAY()</f>
        <v>45924</v>
      </c>
      <c r="D1" s="3">
        <f ca="1">TODAY()-1</f>
        <v>45923</v>
      </c>
      <c r="E1" s="3">
        <f ca="1">TODAY()-2</f>
        <v>45922</v>
      </c>
      <c r="F1" s="3">
        <f ca="1">TODAY()-3</f>
        <v>45921</v>
      </c>
      <c r="G1" s="3">
        <f ca="1">TODAY()-4</f>
        <v>45920</v>
      </c>
      <c r="H1" s="3">
        <f ca="1">TODAY()-5</f>
        <v>45919</v>
      </c>
      <c r="I1" s="3">
        <f ca="1">TODAY()-6</f>
        <v>45918</v>
      </c>
      <c r="J1" s="3">
        <f ca="1">TODAY()-7</f>
        <v>45917</v>
      </c>
      <c r="K1" s="3">
        <f ca="1">TODAY()-8</f>
        <v>45916</v>
      </c>
      <c r="L1" s="3">
        <f ca="1">TODAY()-9</f>
        <v>45915</v>
      </c>
      <c r="M1" s="3">
        <f ca="1">TODAY()-10</f>
        <v>45914</v>
      </c>
      <c r="N1" s="3">
        <f ca="1">TODAY()-11</f>
        <v>45913</v>
      </c>
      <c r="O1" s="3">
        <f ca="1">TODAY()-12</f>
        <v>45912</v>
      </c>
      <c r="P1" s="3">
        <f ca="1">TODAY()-13</f>
        <v>45911</v>
      </c>
      <c r="Q1" s="3">
        <f ca="1">TODAY()-14</f>
        <v>45910</v>
      </c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x14ac:dyDescent="0.25">
      <c r="A2" t="s">
        <v>2</v>
      </c>
      <c r="B2" t="s">
        <v>3</v>
      </c>
      <c r="C2" t="s">
        <v>213</v>
      </c>
    </row>
    <row r="3" spans="1:30" x14ac:dyDescent="0.25">
      <c r="A3" t="s">
        <v>4</v>
      </c>
      <c r="B3" t="s">
        <v>5</v>
      </c>
      <c r="C3" t="s">
        <v>214</v>
      </c>
    </row>
    <row r="4" spans="1:30" x14ac:dyDescent="0.25">
      <c r="A4" t="s">
        <v>2</v>
      </c>
      <c r="B4" t="s">
        <v>6</v>
      </c>
      <c r="C4" t="s">
        <v>208</v>
      </c>
    </row>
    <row r="5" spans="1:30" x14ac:dyDescent="0.25">
      <c r="A5" t="s">
        <v>2</v>
      </c>
      <c r="B5" t="s">
        <v>7</v>
      </c>
      <c r="C5" t="s">
        <v>8</v>
      </c>
    </row>
    <row r="6" spans="1:30" x14ac:dyDescent="0.25">
      <c r="A6" t="s">
        <v>2</v>
      </c>
      <c r="B6" t="s">
        <v>9</v>
      </c>
      <c r="C6" t="s">
        <v>10</v>
      </c>
    </row>
    <row r="7" spans="1:30" x14ac:dyDescent="0.25">
      <c r="A7" t="s">
        <v>2</v>
      </c>
      <c r="B7" t="s">
        <v>11</v>
      </c>
      <c r="C7" s="4" t="s">
        <v>69</v>
      </c>
    </row>
    <row r="8" spans="1:30" x14ac:dyDescent="0.25">
      <c r="A8" t="s">
        <v>2</v>
      </c>
      <c r="B8" t="s">
        <v>12</v>
      </c>
      <c r="C8" s="4" t="s">
        <v>70</v>
      </c>
    </row>
    <row r="9" spans="1:30" x14ac:dyDescent="0.25">
      <c r="A9" t="s">
        <v>2</v>
      </c>
      <c r="B9" t="s">
        <v>13</v>
      </c>
      <c r="C9" s="5" t="s">
        <v>216</v>
      </c>
    </row>
    <row r="10" spans="1:30" x14ac:dyDescent="0.25">
      <c r="A10" t="s">
        <v>2</v>
      </c>
      <c r="B10" t="s">
        <v>14</v>
      </c>
      <c r="C10" t="s">
        <v>72</v>
      </c>
    </row>
    <row r="11" spans="1:30" x14ac:dyDescent="0.25">
      <c r="A11" t="s">
        <v>2</v>
      </c>
      <c r="B11" t="s">
        <v>15</v>
      </c>
      <c r="C11" t="s">
        <v>71</v>
      </c>
    </row>
    <row r="12" spans="1:30" x14ac:dyDescent="0.25">
      <c r="A12" t="s">
        <v>2</v>
      </c>
      <c r="B12" t="s">
        <v>88</v>
      </c>
      <c r="C12" t="s">
        <v>89</v>
      </c>
    </row>
    <row r="13" spans="1:30" x14ac:dyDescent="0.25">
      <c r="A13" t="s">
        <v>4</v>
      </c>
      <c r="B13" t="s">
        <v>48</v>
      </c>
      <c r="C13" t="s">
        <v>94</v>
      </c>
    </row>
    <row r="14" spans="1:30" x14ac:dyDescent="0.25">
      <c r="A14" t="s">
        <v>4</v>
      </c>
      <c r="B14" t="s">
        <v>49</v>
      </c>
      <c r="C14" t="s">
        <v>74</v>
      </c>
    </row>
    <row r="15" spans="1:30" x14ac:dyDescent="0.25">
      <c r="A15" t="s">
        <v>4</v>
      </c>
      <c r="B15" t="s">
        <v>50</v>
      </c>
      <c r="C15" s="1">
        <v>44682</v>
      </c>
    </row>
    <row r="16" spans="1:30" x14ac:dyDescent="0.25">
      <c r="A16" t="s">
        <v>4</v>
      </c>
      <c r="B16" t="s">
        <v>51</v>
      </c>
      <c r="C16" t="s">
        <v>73</v>
      </c>
    </row>
    <row r="17" spans="1:17" x14ac:dyDescent="0.25">
      <c r="A17" t="s">
        <v>4</v>
      </c>
      <c r="B17" t="s">
        <v>29</v>
      </c>
      <c r="C17" t="s">
        <v>30</v>
      </c>
    </row>
    <row r="18" spans="1:17" x14ac:dyDescent="0.25">
      <c r="A18" t="s">
        <v>4</v>
      </c>
      <c r="B18" t="s">
        <v>31</v>
      </c>
      <c r="C18" t="s">
        <v>75</v>
      </c>
    </row>
    <row r="19" spans="1:17" ht="15.6" customHeight="1" x14ac:dyDescent="0.25">
      <c r="A19" t="s">
        <v>4</v>
      </c>
      <c r="B19" t="s">
        <v>32</v>
      </c>
      <c r="C19" t="s">
        <v>150</v>
      </c>
    </row>
    <row r="20" spans="1:17" ht="15.6" customHeight="1" x14ac:dyDescent="0.25">
      <c r="A20" t="s">
        <v>4</v>
      </c>
      <c r="B20" t="s">
        <v>86</v>
      </c>
      <c r="C20" t="s">
        <v>95</v>
      </c>
    </row>
    <row r="21" spans="1:17" ht="14.25" customHeight="1" x14ac:dyDescent="0.25">
      <c r="A21" t="s">
        <v>4</v>
      </c>
      <c r="B21" t="s">
        <v>33</v>
      </c>
      <c r="C21" s="6" t="s">
        <v>76</v>
      </c>
    </row>
    <row r="22" spans="1:17" x14ac:dyDescent="0.25">
      <c r="A22" t="s">
        <v>4</v>
      </c>
      <c r="B22" t="s">
        <v>38</v>
      </c>
      <c r="C22" t="s">
        <v>124</v>
      </c>
    </row>
    <row r="23" spans="1:17" x14ac:dyDescent="0.25">
      <c r="A23" t="s">
        <v>4</v>
      </c>
      <c r="B23" t="s">
        <v>34</v>
      </c>
      <c r="C23" s="1">
        <f ca="1">TODAY()-20</f>
        <v>45904</v>
      </c>
    </row>
    <row r="24" spans="1:17" x14ac:dyDescent="0.25">
      <c r="A24" t="s">
        <v>4</v>
      </c>
      <c r="B24" t="s">
        <v>85</v>
      </c>
      <c r="C24" s="1" t="s">
        <v>30</v>
      </c>
    </row>
    <row r="25" spans="1:17" x14ac:dyDescent="0.25">
      <c r="A25" t="s">
        <v>16</v>
      </c>
      <c r="B25" t="s">
        <v>17</v>
      </c>
      <c r="C25">
        <v>2</v>
      </c>
    </row>
    <row r="26" spans="1:17" x14ac:dyDescent="0.25">
      <c r="A26" t="s">
        <v>18</v>
      </c>
      <c r="B26" t="s">
        <v>17</v>
      </c>
      <c r="C26">
        <v>2</v>
      </c>
      <c r="D26">
        <v>1</v>
      </c>
      <c r="E26">
        <v>0</v>
      </c>
      <c r="F26">
        <v>0</v>
      </c>
      <c r="G26">
        <v>0</v>
      </c>
      <c r="H26">
        <v>0</v>
      </c>
      <c r="I26">
        <v>2</v>
      </c>
      <c r="J26">
        <v>1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</row>
    <row r="27" spans="1:17" x14ac:dyDescent="0.25">
      <c r="A27" t="s">
        <v>18</v>
      </c>
      <c r="B27" t="s">
        <v>19</v>
      </c>
      <c r="E27">
        <v>2</v>
      </c>
      <c r="F27">
        <v>1</v>
      </c>
      <c r="G27">
        <v>1</v>
      </c>
      <c r="H27">
        <v>1</v>
      </c>
      <c r="K27">
        <v>2</v>
      </c>
      <c r="L27">
        <v>1</v>
      </c>
      <c r="M27">
        <v>2</v>
      </c>
      <c r="N27">
        <v>1</v>
      </c>
      <c r="O27">
        <v>1</v>
      </c>
      <c r="P27">
        <v>1</v>
      </c>
      <c r="Q27">
        <v>1</v>
      </c>
    </row>
    <row r="28" spans="1:17" x14ac:dyDescent="0.25">
      <c r="A28" t="s">
        <v>20</v>
      </c>
      <c r="B28" t="s">
        <v>21</v>
      </c>
      <c r="C28">
        <v>0</v>
      </c>
    </row>
    <row r="29" spans="1:17" x14ac:dyDescent="0.25">
      <c r="A29" t="s">
        <v>22</v>
      </c>
      <c r="B29" t="s">
        <v>21</v>
      </c>
      <c r="C29">
        <v>0</v>
      </c>
      <c r="D29">
        <v>0</v>
      </c>
      <c r="E29">
        <v>1</v>
      </c>
      <c r="F29">
        <v>2</v>
      </c>
      <c r="G29">
        <v>1</v>
      </c>
      <c r="H29">
        <v>0</v>
      </c>
      <c r="I29">
        <v>0</v>
      </c>
      <c r="J29">
        <v>0</v>
      </c>
      <c r="K29">
        <v>0</v>
      </c>
      <c r="L29">
        <v>2</v>
      </c>
      <c r="M29">
        <v>1</v>
      </c>
      <c r="N29">
        <v>0</v>
      </c>
      <c r="O29">
        <v>0</v>
      </c>
      <c r="P29">
        <v>0</v>
      </c>
      <c r="Q29">
        <v>0</v>
      </c>
    </row>
    <row r="30" spans="1:17" x14ac:dyDescent="0.25">
      <c r="A30" t="s">
        <v>22</v>
      </c>
      <c r="B30" t="s">
        <v>23</v>
      </c>
      <c r="C30">
        <v>2</v>
      </c>
      <c r="D30">
        <v>1</v>
      </c>
      <c r="E30">
        <v>2</v>
      </c>
      <c r="F30">
        <v>1</v>
      </c>
      <c r="G30">
        <v>1</v>
      </c>
      <c r="H30">
        <v>1</v>
      </c>
      <c r="K30">
        <v>2</v>
      </c>
      <c r="L30">
        <v>1</v>
      </c>
      <c r="M30">
        <v>1</v>
      </c>
      <c r="N30">
        <v>1</v>
      </c>
      <c r="O30">
        <v>1</v>
      </c>
      <c r="P30">
        <v>1</v>
      </c>
      <c r="Q30">
        <v>1</v>
      </c>
    </row>
    <row r="31" spans="1:17" x14ac:dyDescent="0.25">
      <c r="A31" t="s">
        <v>16</v>
      </c>
      <c r="B31" t="s">
        <v>24</v>
      </c>
      <c r="C31" t="s">
        <v>25</v>
      </c>
    </row>
    <row r="32" spans="1:17" x14ac:dyDescent="0.25">
      <c r="A32" t="s">
        <v>20</v>
      </c>
      <c r="B32" t="s">
        <v>26</v>
      </c>
      <c r="C32" t="s">
        <v>27</v>
      </c>
    </row>
    <row r="33" spans="1:17" x14ac:dyDescent="0.25">
      <c r="A33" t="s">
        <v>22</v>
      </c>
      <c r="B33" t="s">
        <v>26</v>
      </c>
      <c r="C33" t="s">
        <v>27</v>
      </c>
      <c r="D33" t="s">
        <v>27</v>
      </c>
      <c r="E33" t="s">
        <v>27</v>
      </c>
      <c r="F33" t="s">
        <v>27</v>
      </c>
      <c r="G33" t="s">
        <v>27</v>
      </c>
      <c r="H33" t="s">
        <v>27</v>
      </c>
      <c r="I33" t="s">
        <v>27</v>
      </c>
      <c r="J33" t="s">
        <v>27</v>
      </c>
      <c r="K33" t="s">
        <v>27</v>
      </c>
      <c r="L33" s="6" t="s">
        <v>97</v>
      </c>
      <c r="M33" t="s">
        <v>27</v>
      </c>
      <c r="N33" t="s">
        <v>27</v>
      </c>
      <c r="O33" t="s">
        <v>27</v>
      </c>
      <c r="P33" t="s">
        <v>27</v>
      </c>
      <c r="Q33" t="s">
        <v>27</v>
      </c>
    </row>
    <row r="34" spans="1:17" x14ac:dyDescent="0.25">
      <c r="A34" t="s">
        <v>18</v>
      </c>
      <c r="B34" t="s">
        <v>28</v>
      </c>
      <c r="C34">
        <v>60</v>
      </c>
      <c r="D34">
        <v>45</v>
      </c>
      <c r="E34">
        <v>87</v>
      </c>
      <c r="I34">
        <v>92</v>
      </c>
      <c r="J34">
        <v>87</v>
      </c>
    </row>
    <row r="35" spans="1:17" x14ac:dyDescent="0.25">
      <c r="A35" t="s">
        <v>20</v>
      </c>
      <c r="B35" t="s">
        <v>35</v>
      </c>
      <c r="C35" t="s">
        <v>37</v>
      </c>
    </row>
    <row r="36" spans="1:17" x14ac:dyDescent="0.25">
      <c r="A36" t="s">
        <v>22</v>
      </c>
      <c r="B36" t="s">
        <v>35</v>
      </c>
      <c r="C36" t="s">
        <v>77</v>
      </c>
      <c r="D36" t="s">
        <v>77</v>
      </c>
      <c r="E36" t="s">
        <v>36</v>
      </c>
      <c r="F36" t="s">
        <v>37</v>
      </c>
      <c r="G36" t="s">
        <v>37</v>
      </c>
      <c r="H36" t="s">
        <v>37</v>
      </c>
      <c r="I36" t="s">
        <v>36</v>
      </c>
      <c r="J36" t="s">
        <v>36</v>
      </c>
      <c r="K36" t="s">
        <v>37</v>
      </c>
      <c r="L36" t="s">
        <v>37</v>
      </c>
      <c r="M36" t="s">
        <v>37</v>
      </c>
      <c r="N36" t="s">
        <v>37</v>
      </c>
      <c r="O36" t="s">
        <v>37</v>
      </c>
      <c r="P36" t="s">
        <v>37</v>
      </c>
      <c r="Q36" t="s">
        <v>37</v>
      </c>
    </row>
    <row r="37" spans="1:17" x14ac:dyDescent="0.25">
      <c r="A37" t="s">
        <v>16</v>
      </c>
      <c r="B37" t="s">
        <v>39</v>
      </c>
      <c r="C37">
        <v>511101108224</v>
      </c>
    </row>
    <row r="38" spans="1:17" x14ac:dyDescent="0.25">
      <c r="A38" t="s">
        <v>18</v>
      </c>
      <c r="B38" t="s">
        <v>39</v>
      </c>
      <c r="C38">
        <v>511101108224</v>
      </c>
      <c r="D38">
        <v>511101108224</v>
      </c>
      <c r="E38">
        <v>511101108224</v>
      </c>
      <c r="F38">
        <v>511101108224</v>
      </c>
      <c r="G38">
        <v>511101108224</v>
      </c>
      <c r="H38">
        <v>511101108224</v>
      </c>
      <c r="I38">
        <v>511101108224</v>
      </c>
      <c r="J38">
        <v>511101108224</v>
      </c>
      <c r="K38">
        <v>511101108224</v>
      </c>
      <c r="L38">
        <v>511101108224</v>
      </c>
      <c r="M38">
        <v>511101108224</v>
      </c>
      <c r="N38">
        <v>511101108224</v>
      </c>
      <c r="O38">
        <v>511101108224</v>
      </c>
      <c r="P38">
        <v>511101108224</v>
      </c>
      <c r="Q38">
        <v>511101108224</v>
      </c>
    </row>
    <row r="39" spans="1:17" x14ac:dyDescent="0.25">
      <c r="A39" t="s">
        <v>16</v>
      </c>
      <c r="B39" t="s">
        <v>40</v>
      </c>
      <c r="C39">
        <v>84359738368</v>
      </c>
    </row>
    <row r="40" spans="1:17" x14ac:dyDescent="0.25">
      <c r="A40" t="s">
        <v>18</v>
      </c>
      <c r="B40" t="s">
        <v>40</v>
      </c>
      <c r="C40">
        <v>84359738368</v>
      </c>
      <c r="D40">
        <v>84359738368</v>
      </c>
      <c r="E40">
        <v>84359738368</v>
      </c>
      <c r="F40">
        <v>105784247808</v>
      </c>
      <c r="G40">
        <v>105884247808</v>
      </c>
      <c r="H40">
        <v>105785247808</v>
      </c>
      <c r="I40">
        <v>105818914474</v>
      </c>
      <c r="J40">
        <v>105819414474</v>
      </c>
      <c r="K40">
        <v>105819914474</v>
      </c>
      <c r="L40">
        <v>105820414474</v>
      </c>
      <c r="M40">
        <v>105820914474</v>
      </c>
      <c r="N40">
        <v>105821414474</v>
      </c>
      <c r="O40">
        <v>105821914474</v>
      </c>
      <c r="P40">
        <v>105822414474</v>
      </c>
      <c r="Q40">
        <v>105822914474</v>
      </c>
    </row>
    <row r="41" spans="1:17" x14ac:dyDescent="0.25">
      <c r="A41" t="s">
        <v>16</v>
      </c>
      <c r="B41" t="s">
        <v>41</v>
      </c>
      <c r="C41">
        <v>274877906944</v>
      </c>
    </row>
    <row r="42" spans="1:17" x14ac:dyDescent="0.25">
      <c r="A42" t="s">
        <v>18</v>
      </c>
      <c r="B42" t="s">
        <v>41</v>
      </c>
      <c r="C42">
        <v>274877906944</v>
      </c>
      <c r="D42">
        <v>274877906944</v>
      </c>
      <c r="E42">
        <v>274877906944</v>
      </c>
      <c r="F42">
        <v>274877906944</v>
      </c>
      <c r="G42">
        <v>274877906944</v>
      </c>
      <c r="H42">
        <v>274877906944</v>
      </c>
      <c r="I42">
        <v>274877906944</v>
      </c>
      <c r="J42">
        <v>274877906944</v>
      </c>
      <c r="K42">
        <v>274877906944</v>
      </c>
      <c r="L42">
        <v>274877906944</v>
      </c>
      <c r="M42">
        <v>274877906944</v>
      </c>
      <c r="N42">
        <v>274877906944</v>
      </c>
      <c r="O42">
        <v>274877906944</v>
      </c>
      <c r="P42">
        <v>274877906944</v>
      </c>
      <c r="Q42">
        <v>274877906944</v>
      </c>
    </row>
    <row r="43" spans="1:17" x14ac:dyDescent="0.25">
      <c r="A43" t="s">
        <v>16</v>
      </c>
      <c r="B43" t="s">
        <v>42</v>
      </c>
      <c r="C43">
        <v>71203283968</v>
      </c>
    </row>
    <row r="44" spans="1:17" x14ac:dyDescent="0.25">
      <c r="A44" t="s">
        <v>18</v>
      </c>
      <c r="B44" t="s">
        <v>42</v>
      </c>
      <c r="C44">
        <v>71203283968</v>
      </c>
      <c r="D44">
        <v>71203283968</v>
      </c>
      <c r="E44">
        <v>71203283968</v>
      </c>
      <c r="F44">
        <v>77893283968</v>
      </c>
      <c r="G44">
        <v>71232283968</v>
      </c>
      <c r="H44">
        <v>81203283968</v>
      </c>
      <c r="I44">
        <v>81217783968</v>
      </c>
      <c r="J44">
        <v>83551683968</v>
      </c>
      <c r="K44">
        <v>85885583968</v>
      </c>
      <c r="L44">
        <v>88219483968</v>
      </c>
      <c r="M44">
        <v>90553383968</v>
      </c>
      <c r="N44">
        <v>92887283968</v>
      </c>
      <c r="O44">
        <v>95221183968</v>
      </c>
      <c r="P44">
        <v>97555083968</v>
      </c>
      <c r="Q44">
        <v>99888983968</v>
      </c>
    </row>
    <row r="45" spans="1:17" x14ac:dyDescent="0.25">
      <c r="A45" t="s">
        <v>16</v>
      </c>
      <c r="B45" t="s">
        <v>43</v>
      </c>
      <c r="C45">
        <v>34037615820</v>
      </c>
    </row>
    <row r="46" spans="1:17" x14ac:dyDescent="0.25">
      <c r="A46" t="s">
        <v>18</v>
      </c>
      <c r="B46" t="s">
        <v>43</v>
      </c>
      <c r="C46">
        <v>34037615820</v>
      </c>
      <c r="D46">
        <v>34037615820</v>
      </c>
      <c r="E46">
        <v>34037615820</v>
      </c>
      <c r="F46">
        <v>34037615820</v>
      </c>
      <c r="G46">
        <v>34037615820</v>
      </c>
      <c r="H46">
        <v>34037615820</v>
      </c>
      <c r="I46">
        <v>34037615820</v>
      </c>
      <c r="J46">
        <v>34037615820</v>
      </c>
      <c r="K46">
        <v>34037615820</v>
      </c>
      <c r="L46">
        <v>34037615820</v>
      </c>
      <c r="M46">
        <v>34037615820</v>
      </c>
      <c r="N46">
        <v>34037615820</v>
      </c>
      <c r="O46">
        <v>34037615820</v>
      </c>
      <c r="P46">
        <v>34037615820</v>
      </c>
      <c r="Q46">
        <v>34037615820</v>
      </c>
    </row>
    <row r="47" spans="1:17" x14ac:dyDescent="0.25">
      <c r="A47" t="s">
        <v>18</v>
      </c>
      <c r="B47" t="s">
        <v>44</v>
      </c>
      <c r="C47">
        <v>21260088115</v>
      </c>
      <c r="D47">
        <v>21277781150</v>
      </c>
      <c r="E47">
        <v>24837781150</v>
      </c>
      <c r="F47">
        <v>18837781150</v>
      </c>
      <c r="G47">
        <v>26837781150</v>
      </c>
      <c r="H47">
        <v>26377781150</v>
      </c>
      <c r="I47">
        <v>14837781150</v>
      </c>
      <c r="J47">
        <v>24839981150</v>
      </c>
      <c r="K47">
        <v>24837781150</v>
      </c>
      <c r="L47">
        <v>24008141150</v>
      </c>
      <c r="M47">
        <v>24364329720</v>
      </c>
      <c r="N47">
        <v>24720518290</v>
      </c>
      <c r="O47">
        <v>25076706860</v>
      </c>
      <c r="P47">
        <v>25432895430</v>
      </c>
      <c r="Q47">
        <v>25789084000</v>
      </c>
    </row>
    <row r="48" spans="1:17" x14ac:dyDescent="0.25">
      <c r="A48" t="s">
        <v>18</v>
      </c>
      <c r="B48" t="s">
        <v>45</v>
      </c>
      <c r="C48">
        <v>12</v>
      </c>
      <c r="D48">
        <v>19</v>
      </c>
      <c r="E48">
        <v>18</v>
      </c>
      <c r="F48">
        <v>15</v>
      </c>
      <c r="G48">
        <v>18</v>
      </c>
      <c r="H48">
        <v>19</v>
      </c>
      <c r="I48">
        <v>20</v>
      </c>
      <c r="J48">
        <v>26</v>
      </c>
      <c r="K48">
        <v>17</v>
      </c>
      <c r="L48">
        <v>11</v>
      </c>
      <c r="M48">
        <v>18</v>
      </c>
      <c r="N48">
        <v>16</v>
      </c>
      <c r="O48">
        <v>16</v>
      </c>
      <c r="P48">
        <v>14</v>
      </c>
      <c r="Q48">
        <v>15</v>
      </c>
    </row>
    <row r="49" spans="1:17" x14ac:dyDescent="0.25">
      <c r="A49" t="s">
        <v>16</v>
      </c>
      <c r="B49" t="s">
        <v>46</v>
      </c>
      <c r="C49" t="s">
        <v>25</v>
      </c>
    </row>
    <row r="50" spans="1:17" x14ac:dyDescent="0.25">
      <c r="A50" t="s">
        <v>18</v>
      </c>
      <c r="B50" t="s">
        <v>46</v>
      </c>
      <c r="C50" t="s">
        <v>25</v>
      </c>
      <c r="D50" t="s">
        <v>25</v>
      </c>
      <c r="E50" t="s">
        <v>25</v>
      </c>
      <c r="F50" t="s">
        <v>25</v>
      </c>
      <c r="G50" t="s">
        <v>25</v>
      </c>
      <c r="H50" t="s">
        <v>25</v>
      </c>
      <c r="I50" t="s">
        <v>25</v>
      </c>
      <c r="J50" t="s">
        <v>25</v>
      </c>
      <c r="K50" t="s">
        <v>25</v>
      </c>
      <c r="L50" t="s">
        <v>25</v>
      </c>
      <c r="M50" t="s">
        <v>25</v>
      </c>
      <c r="N50" t="s">
        <v>25</v>
      </c>
      <c r="O50" t="s">
        <v>25</v>
      </c>
      <c r="P50" t="s">
        <v>25</v>
      </c>
      <c r="Q50" t="s">
        <v>25</v>
      </c>
    </row>
    <row r="51" spans="1:17" x14ac:dyDescent="0.25">
      <c r="A51" t="s">
        <v>16</v>
      </c>
      <c r="B51" t="s">
        <v>47</v>
      </c>
      <c r="C51" t="s">
        <v>25</v>
      </c>
    </row>
    <row r="52" spans="1:17" x14ac:dyDescent="0.25">
      <c r="A52" t="s">
        <v>18</v>
      </c>
      <c r="B52" t="s">
        <v>47</v>
      </c>
      <c r="C52" t="s">
        <v>25</v>
      </c>
      <c r="D52" t="s">
        <v>25</v>
      </c>
      <c r="E52" t="s">
        <v>25</v>
      </c>
      <c r="F52" t="s">
        <v>25</v>
      </c>
      <c r="G52" t="s">
        <v>25</v>
      </c>
      <c r="H52" t="s">
        <v>25</v>
      </c>
      <c r="I52" t="s">
        <v>25</v>
      </c>
      <c r="J52" t="s">
        <v>25</v>
      </c>
      <c r="K52" t="s">
        <v>25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25</v>
      </c>
    </row>
    <row r="53" spans="1:17" x14ac:dyDescent="0.25">
      <c r="A53" t="s">
        <v>18</v>
      </c>
      <c r="B53" t="s">
        <v>52</v>
      </c>
      <c r="E53">
        <v>160000</v>
      </c>
      <c r="F53">
        <v>14000</v>
      </c>
      <c r="G53">
        <v>16000</v>
      </c>
      <c r="H53">
        <v>17000</v>
      </c>
      <c r="K53">
        <v>14000</v>
      </c>
      <c r="L53">
        <v>13000</v>
      </c>
      <c r="M53">
        <v>17000</v>
      </c>
      <c r="N53">
        <v>16000</v>
      </c>
      <c r="O53">
        <v>15000</v>
      </c>
      <c r="P53">
        <v>17000</v>
      </c>
      <c r="Q53">
        <v>16000</v>
      </c>
    </row>
    <row r="54" spans="1:17" x14ac:dyDescent="0.25">
      <c r="A54" t="s">
        <v>22</v>
      </c>
      <c r="B54" t="s">
        <v>53</v>
      </c>
      <c r="H54">
        <v>1</v>
      </c>
    </row>
    <row r="55" spans="1:17" x14ac:dyDescent="0.25">
      <c r="A55" t="s">
        <v>22</v>
      </c>
      <c r="B55" t="s">
        <v>54</v>
      </c>
      <c r="H55">
        <v>1</v>
      </c>
    </row>
    <row r="56" spans="1:17" x14ac:dyDescent="0.25">
      <c r="A56" t="s">
        <v>22</v>
      </c>
      <c r="B56" t="s">
        <v>55</v>
      </c>
      <c r="D56">
        <v>3</v>
      </c>
    </row>
    <row r="57" spans="1:17" x14ac:dyDescent="0.25">
      <c r="A57" t="s">
        <v>22</v>
      </c>
      <c r="B57" t="s">
        <v>56</v>
      </c>
      <c r="C57">
        <v>3</v>
      </c>
    </row>
    <row r="58" spans="1:17" x14ac:dyDescent="0.25">
      <c r="A58" t="s">
        <v>18</v>
      </c>
      <c r="B58" t="s">
        <v>57</v>
      </c>
      <c r="C58">
        <v>107374182</v>
      </c>
      <c r="D58">
        <v>6120328396</v>
      </c>
      <c r="E58">
        <v>53687091</v>
      </c>
      <c r="F58">
        <v>193273528</v>
      </c>
      <c r="G58">
        <v>193273528</v>
      </c>
      <c r="H58">
        <v>193273528</v>
      </c>
      <c r="I58">
        <v>612032839</v>
      </c>
      <c r="J58">
        <v>193273528</v>
      </c>
      <c r="K58">
        <v>193273528</v>
      </c>
      <c r="L58">
        <v>612032839</v>
      </c>
      <c r="M58">
        <v>612032839</v>
      </c>
      <c r="N58">
        <v>193273528</v>
      </c>
      <c r="O58">
        <v>193273528</v>
      </c>
      <c r="P58">
        <v>612032839</v>
      </c>
      <c r="Q58">
        <v>193273528</v>
      </c>
    </row>
    <row r="59" spans="1:17" x14ac:dyDescent="0.25">
      <c r="A59" t="s">
        <v>18</v>
      </c>
      <c r="B59" t="s">
        <v>58</v>
      </c>
      <c r="C59">
        <v>5368709</v>
      </c>
      <c r="D59">
        <v>5368709</v>
      </c>
      <c r="E59">
        <v>5368709</v>
      </c>
      <c r="F59">
        <v>189273528</v>
      </c>
      <c r="G59">
        <v>189298528</v>
      </c>
      <c r="H59">
        <v>82298528</v>
      </c>
      <c r="I59">
        <v>191530456</v>
      </c>
      <c r="J59">
        <v>223540266</v>
      </c>
      <c r="K59">
        <v>255550077</v>
      </c>
      <c r="L59">
        <v>287559887</v>
      </c>
      <c r="M59">
        <v>319569698</v>
      </c>
      <c r="N59">
        <v>351579509</v>
      </c>
      <c r="O59">
        <v>383589319</v>
      </c>
      <c r="P59">
        <v>415599130</v>
      </c>
      <c r="Q59">
        <v>447608941</v>
      </c>
    </row>
    <row r="60" spans="1:17" x14ac:dyDescent="0.25">
      <c r="A60" t="s">
        <v>22</v>
      </c>
      <c r="B60" t="s">
        <v>59</v>
      </c>
      <c r="C60" t="s">
        <v>25</v>
      </c>
      <c r="D60" t="s">
        <v>25</v>
      </c>
      <c r="E60" t="s">
        <v>25</v>
      </c>
      <c r="F60" t="s">
        <v>25</v>
      </c>
      <c r="G60" t="s">
        <v>25</v>
      </c>
      <c r="H60" t="s">
        <v>25</v>
      </c>
      <c r="I60" t="s">
        <v>25</v>
      </c>
      <c r="J60" t="s">
        <v>25</v>
      </c>
      <c r="K60" t="s">
        <v>25</v>
      </c>
      <c r="L60" t="s">
        <v>25</v>
      </c>
      <c r="M60" t="s">
        <v>25</v>
      </c>
      <c r="N60" t="s">
        <v>25</v>
      </c>
      <c r="O60" t="s">
        <v>25</v>
      </c>
      <c r="P60" t="s">
        <v>25</v>
      </c>
      <c r="Q60" t="s">
        <v>25</v>
      </c>
    </row>
    <row r="61" spans="1:17" x14ac:dyDescent="0.25">
      <c r="A61" t="s">
        <v>22</v>
      </c>
      <c r="B61" t="s">
        <v>60</v>
      </c>
      <c r="C61" t="s">
        <v>96</v>
      </c>
      <c r="D61" t="s">
        <v>96</v>
      </c>
      <c r="E61" t="s">
        <v>96</v>
      </c>
      <c r="F61" t="s">
        <v>96</v>
      </c>
      <c r="G61" t="s">
        <v>96</v>
      </c>
      <c r="H61" t="s">
        <v>96</v>
      </c>
      <c r="I61" t="s">
        <v>96</v>
      </c>
      <c r="J61" t="s">
        <v>96</v>
      </c>
      <c r="K61" t="s">
        <v>96</v>
      </c>
      <c r="L61" t="s">
        <v>96</v>
      </c>
      <c r="M61" t="s">
        <v>96</v>
      </c>
      <c r="N61" t="s">
        <v>96</v>
      </c>
      <c r="O61" t="s">
        <v>96</v>
      </c>
      <c r="P61" t="s">
        <v>96</v>
      </c>
      <c r="Q61" t="s">
        <v>96</v>
      </c>
    </row>
    <row r="62" spans="1:17" x14ac:dyDescent="0.25">
      <c r="A62" t="s">
        <v>18</v>
      </c>
      <c r="B62" t="s">
        <v>61</v>
      </c>
      <c r="C62" t="s">
        <v>25</v>
      </c>
      <c r="D62" t="s">
        <v>25</v>
      </c>
      <c r="E62" t="s">
        <v>25</v>
      </c>
      <c r="F62" t="s">
        <v>25</v>
      </c>
      <c r="G62" t="s">
        <v>25</v>
      </c>
      <c r="H62" t="s">
        <v>25</v>
      </c>
      <c r="I62" t="s">
        <v>25</v>
      </c>
      <c r="J62" t="s">
        <v>25</v>
      </c>
      <c r="K62" t="s">
        <v>25</v>
      </c>
      <c r="L62" t="s">
        <v>25</v>
      </c>
      <c r="M62" t="s">
        <v>25</v>
      </c>
      <c r="N62" t="s">
        <v>25</v>
      </c>
      <c r="O62" t="s">
        <v>25</v>
      </c>
      <c r="P62" t="s">
        <v>25</v>
      </c>
      <c r="Q62" t="s">
        <v>25</v>
      </c>
    </row>
    <row r="63" spans="1:17" x14ac:dyDescent="0.25">
      <c r="A63" t="s">
        <v>22</v>
      </c>
      <c r="B63" t="s">
        <v>90</v>
      </c>
      <c r="C63" t="s">
        <v>91</v>
      </c>
    </row>
    <row r="64" spans="1:17" x14ac:dyDescent="0.25">
      <c r="A64" t="s">
        <v>22</v>
      </c>
      <c r="B64" t="s">
        <v>92</v>
      </c>
      <c r="C64" t="s">
        <v>93</v>
      </c>
      <c r="D64" t="s">
        <v>25</v>
      </c>
      <c r="E64" t="s">
        <v>25</v>
      </c>
      <c r="F64" t="s">
        <v>93</v>
      </c>
      <c r="G64" t="s">
        <v>93</v>
      </c>
      <c r="H64" t="s">
        <v>93</v>
      </c>
      <c r="I64" t="s">
        <v>93</v>
      </c>
      <c r="J64" t="s">
        <v>93</v>
      </c>
      <c r="K64" t="s">
        <v>93</v>
      </c>
      <c r="L64" t="s">
        <v>93</v>
      </c>
      <c r="M64" t="s">
        <v>93</v>
      </c>
      <c r="N64" t="s">
        <v>93</v>
      </c>
      <c r="O64" t="s">
        <v>93</v>
      </c>
      <c r="P64" t="s">
        <v>93</v>
      </c>
      <c r="Q64" t="s">
        <v>93</v>
      </c>
    </row>
    <row r="65" spans="1:17" x14ac:dyDescent="0.25">
      <c r="A65" t="s">
        <v>4</v>
      </c>
      <c r="B65" t="s">
        <v>83</v>
      </c>
      <c r="C65">
        <v>2</v>
      </c>
    </row>
    <row r="66" spans="1:17" x14ac:dyDescent="0.25">
      <c r="A66" t="s">
        <v>84</v>
      </c>
      <c r="B66" t="s">
        <v>83</v>
      </c>
      <c r="C66">
        <v>2</v>
      </c>
    </row>
    <row r="67" spans="1:17" x14ac:dyDescent="0.25">
      <c r="A67" t="s">
        <v>18</v>
      </c>
      <c r="B67" t="s">
        <v>102</v>
      </c>
      <c r="C67">
        <v>22</v>
      </c>
      <c r="D67">
        <v>29</v>
      </c>
      <c r="E67">
        <v>28</v>
      </c>
      <c r="F67">
        <v>25</v>
      </c>
      <c r="G67">
        <v>28</v>
      </c>
      <c r="H67">
        <v>29</v>
      </c>
      <c r="I67">
        <v>30</v>
      </c>
      <c r="J67">
        <v>40</v>
      </c>
      <c r="K67">
        <v>27</v>
      </c>
      <c r="L67">
        <v>20</v>
      </c>
      <c r="M67">
        <v>24</v>
      </c>
      <c r="N67">
        <v>22</v>
      </c>
      <c r="O67">
        <v>25</v>
      </c>
      <c r="P67">
        <v>35</v>
      </c>
      <c r="Q67">
        <v>40</v>
      </c>
    </row>
    <row r="68" spans="1:17" x14ac:dyDescent="0.25">
      <c r="A68" t="s">
        <v>18</v>
      </c>
      <c r="B68" t="s">
        <v>103</v>
      </c>
      <c r="C68">
        <v>1800</v>
      </c>
      <c r="D68">
        <v>1640</v>
      </c>
      <c r="E68">
        <v>1760</v>
      </c>
      <c r="F68">
        <v>2200</v>
      </c>
      <c r="G68">
        <v>2060</v>
      </c>
      <c r="H68">
        <v>1800</v>
      </c>
      <c r="I68">
        <v>1640</v>
      </c>
      <c r="J68">
        <v>1760</v>
      </c>
      <c r="K68">
        <v>2200</v>
      </c>
      <c r="L68">
        <v>2060</v>
      </c>
      <c r="M68">
        <v>1800</v>
      </c>
      <c r="N68">
        <v>1640</v>
      </c>
      <c r="O68">
        <v>1760</v>
      </c>
      <c r="P68">
        <v>2200</v>
      </c>
      <c r="Q68">
        <v>2060</v>
      </c>
    </row>
    <row r="69" spans="1:17" x14ac:dyDescent="0.25">
      <c r="A69" t="s">
        <v>18</v>
      </c>
      <c r="B69" t="s">
        <v>104</v>
      </c>
      <c r="C69">
        <v>1800</v>
      </c>
      <c r="D69">
        <v>1800</v>
      </c>
      <c r="E69">
        <v>1800</v>
      </c>
      <c r="F69">
        <v>1800</v>
      </c>
      <c r="G69">
        <v>1800</v>
      </c>
      <c r="H69">
        <v>1800</v>
      </c>
      <c r="I69">
        <v>1800</v>
      </c>
      <c r="J69">
        <v>1800</v>
      </c>
      <c r="K69">
        <v>1800</v>
      </c>
      <c r="L69">
        <v>1800</v>
      </c>
      <c r="M69">
        <v>1800</v>
      </c>
      <c r="N69">
        <v>1800</v>
      </c>
      <c r="O69">
        <v>1800</v>
      </c>
      <c r="P69">
        <v>1800</v>
      </c>
      <c r="Q69">
        <v>1800</v>
      </c>
    </row>
    <row r="70" spans="1:17" x14ac:dyDescent="0.25">
      <c r="A70" t="s">
        <v>22</v>
      </c>
      <c r="B70" t="s">
        <v>105</v>
      </c>
      <c r="C70">
        <v>3</v>
      </c>
      <c r="D70">
        <v>2</v>
      </c>
      <c r="E70">
        <v>2</v>
      </c>
      <c r="F70">
        <v>2</v>
      </c>
      <c r="G70">
        <v>2</v>
      </c>
      <c r="H70">
        <v>2</v>
      </c>
      <c r="I70">
        <v>2</v>
      </c>
      <c r="J70">
        <v>2</v>
      </c>
      <c r="K70">
        <v>2</v>
      </c>
      <c r="L70">
        <v>2</v>
      </c>
      <c r="M70">
        <v>2</v>
      </c>
      <c r="N70">
        <v>2</v>
      </c>
      <c r="O70">
        <v>2</v>
      </c>
      <c r="P70">
        <v>2</v>
      </c>
      <c r="Q70">
        <v>2</v>
      </c>
    </row>
    <row r="71" spans="1:17" x14ac:dyDescent="0.25">
      <c r="A71" t="s">
        <v>22</v>
      </c>
      <c r="B71" t="s">
        <v>106</v>
      </c>
      <c r="C71">
        <v>70</v>
      </c>
      <c r="D71">
        <v>75</v>
      </c>
      <c r="E71">
        <v>70</v>
      </c>
      <c r="F71">
        <v>80</v>
      </c>
      <c r="G71">
        <v>75</v>
      </c>
      <c r="H71">
        <v>70</v>
      </c>
      <c r="I71">
        <v>65</v>
      </c>
      <c r="J71">
        <v>70</v>
      </c>
      <c r="K71">
        <v>65</v>
      </c>
      <c r="L71">
        <v>75</v>
      </c>
      <c r="M71">
        <v>70</v>
      </c>
      <c r="N71">
        <v>60</v>
      </c>
      <c r="O71">
        <v>65</v>
      </c>
      <c r="P71">
        <v>70</v>
      </c>
      <c r="Q71">
        <v>75</v>
      </c>
    </row>
    <row r="72" spans="1:17" x14ac:dyDescent="0.25">
      <c r="A72" t="s">
        <v>18</v>
      </c>
      <c r="B72" t="s">
        <v>107</v>
      </c>
      <c r="C72">
        <v>178000</v>
      </c>
      <c r="D72">
        <v>254000</v>
      </c>
      <c r="E72">
        <v>34000</v>
      </c>
      <c r="F72">
        <v>17000</v>
      </c>
      <c r="G72">
        <v>23000</v>
      </c>
      <c r="H72">
        <v>16000</v>
      </c>
      <c r="K72">
        <v>26000</v>
      </c>
      <c r="L72">
        <v>30000</v>
      </c>
      <c r="M72">
        <v>15000</v>
      </c>
      <c r="N72">
        <v>25000</v>
      </c>
      <c r="O72">
        <v>18000</v>
      </c>
      <c r="P72">
        <v>20000</v>
      </c>
      <c r="Q72">
        <v>19000</v>
      </c>
    </row>
    <row r="73" spans="1:17" x14ac:dyDescent="0.25">
      <c r="A73" t="s">
        <v>18</v>
      </c>
      <c r="B73" t="s">
        <v>108</v>
      </c>
      <c r="C73">
        <v>1300000</v>
      </c>
      <c r="D73">
        <v>984000</v>
      </c>
      <c r="E73">
        <v>984000</v>
      </c>
      <c r="F73">
        <v>456000</v>
      </c>
      <c r="G73">
        <v>900000</v>
      </c>
      <c r="H73">
        <v>845000</v>
      </c>
      <c r="K73">
        <v>350000</v>
      </c>
      <c r="L73">
        <v>134000</v>
      </c>
      <c r="M73">
        <v>543000</v>
      </c>
      <c r="N73">
        <v>4323000</v>
      </c>
      <c r="O73">
        <v>143000</v>
      </c>
      <c r="P73">
        <v>142000</v>
      </c>
      <c r="Q73">
        <v>256000</v>
      </c>
    </row>
    <row r="74" spans="1:17" x14ac:dyDescent="0.25">
      <c r="A74" t="s">
        <v>98</v>
      </c>
      <c r="B74" t="s">
        <v>99</v>
      </c>
      <c r="C74" t="s">
        <v>125</v>
      </c>
    </row>
    <row r="75" spans="1:17" x14ac:dyDescent="0.25">
      <c r="A75" t="s">
        <v>98</v>
      </c>
      <c r="B75" t="s">
        <v>100</v>
      </c>
      <c r="C75" t="s">
        <v>126</v>
      </c>
    </row>
    <row r="76" spans="1:17" x14ac:dyDescent="0.25">
      <c r="A76" t="s">
        <v>98</v>
      </c>
      <c r="B76" t="s">
        <v>127</v>
      </c>
      <c r="C76" t="s">
        <v>213</v>
      </c>
    </row>
    <row r="77" spans="1:17" x14ac:dyDescent="0.25">
      <c r="A77" t="s">
        <v>98</v>
      </c>
      <c r="B77" t="s">
        <v>101</v>
      </c>
      <c r="C77" s="8">
        <f ca="1">TODAY()-1 + (750/1200)</f>
        <v>45923.625</v>
      </c>
    </row>
    <row r="78" spans="1:17" x14ac:dyDescent="0.25">
      <c r="A78" t="s">
        <v>128</v>
      </c>
      <c r="B78" t="s">
        <v>118</v>
      </c>
    </row>
    <row r="79" spans="1:17" x14ac:dyDescent="0.25">
      <c r="A79" t="s">
        <v>128</v>
      </c>
      <c r="B79" t="s">
        <v>131</v>
      </c>
    </row>
    <row r="80" spans="1:17" x14ac:dyDescent="0.25">
      <c r="A80" t="s">
        <v>128</v>
      </c>
      <c r="B80" t="s">
        <v>134</v>
      </c>
    </row>
    <row r="81" spans="1:3" x14ac:dyDescent="0.25">
      <c r="A81" t="s">
        <v>154</v>
      </c>
      <c r="B81" t="s">
        <v>155</v>
      </c>
      <c r="C81" t="s">
        <v>215</v>
      </c>
    </row>
    <row r="82" spans="1:3" x14ac:dyDescent="0.25">
      <c r="A82" t="s">
        <v>154</v>
      </c>
      <c r="B82" t="s">
        <v>156</v>
      </c>
      <c r="C82" t="s">
        <v>213</v>
      </c>
    </row>
    <row r="83" spans="1:3" x14ac:dyDescent="0.25">
      <c r="A83" t="s">
        <v>154</v>
      </c>
      <c r="B83" t="s">
        <v>157</v>
      </c>
      <c r="C83" t="s">
        <v>158</v>
      </c>
    </row>
    <row r="84" spans="1:3" x14ac:dyDescent="0.25">
      <c r="A84" t="s">
        <v>141</v>
      </c>
      <c r="B84" t="s">
        <v>148</v>
      </c>
      <c r="C84" t="s">
        <v>209</v>
      </c>
    </row>
    <row r="85" spans="1:3" x14ac:dyDescent="0.25">
      <c r="A85" t="s">
        <v>141</v>
      </c>
      <c r="B85" t="s">
        <v>167</v>
      </c>
      <c r="C85" t="s">
        <v>168</v>
      </c>
    </row>
    <row r="86" spans="1:3" x14ac:dyDescent="0.25">
      <c r="A86" t="s">
        <v>141</v>
      </c>
      <c r="B86" t="s">
        <v>5</v>
      </c>
      <c r="C86" t="s">
        <v>212</v>
      </c>
    </row>
    <row r="87" spans="1:3" x14ac:dyDescent="0.25">
      <c r="A87" t="s">
        <v>141</v>
      </c>
      <c r="B87" t="s">
        <v>169</v>
      </c>
      <c r="C87" t="s">
        <v>170</v>
      </c>
    </row>
    <row r="88" spans="1:3" x14ac:dyDescent="0.25">
      <c r="A88" t="s">
        <v>141</v>
      </c>
      <c r="B88" t="s">
        <v>146</v>
      </c>
      <c r="C88" t="s">
        <v>150</v>
      </c>
    </row>
    <row r="89" spans="1:3" x14ac:dyDescent="0.25">
      <c r="A89" t="s">
        <v>141</v>
      </c>
      <c r="B89" t="s">
        <v>48</v>
      </c>
      <c r="C89" t="s">
        <v>149</v>
      </c>
    </row>
    <row r="90" spans="1:3" x14ac:dyDescent="0.25">
      <c r="A90" t="s">
        <v>141</v>
      </c>
      <c r="B90" t="s">
        <v>186</v>
      </c>
      <c r="C90" t="s">
        <v>179</v>
      </c>
    </row>
    <row r="91" spans="1:3" x14ac:dyDescent="0.25">
      <c r="A91" t="s">
        <v>141</v>
      </c>
      <c r="B91" t="s">
        <v>171</v>
      </c>
      <c r="C91">
        <v>2</v>
      </c>
    </row>
    <row r="92" spans="1:3" x14ac:dyDescent="0.25">
      <c r="A92" t="s">
        <v>141</v>
      </c>
      <c r="B92" t="s">
        <v>144</v>
      </c>
      <c r="C92">
        <v>3</v>
      </c>
    </row>
    <row r="93" spans="1:3" x14ac:dyDescent="0.25">
      <c r="A93" t="s">
        <v>141</v>
      </c>
      <c r="B93" t="s">
        <v>143</v>
      </c>
      <c r="C93">
        <v>11</v>
      </c>
    </row>
    <row r="94" spans="1:3" x14ac:dyDescent="0.25">
      <c r="A94" t="s">
        <v>141</v>
      </c>
      <c r="B94" t="s">
        <v>142</v>
      </c>
      <c r="C94">
        <v>5.4</v>
      </c>
    </row>
    <row r="95" spans="1:3" x14ac:dyDescent="0.25">
      <c r="A95" t="s">
        <v>141</v>
      </c>
      <c r="B95" t="s">
        <v>172</v>
      </c>
      <c r="C95" t="s">
        <v>207</v>
      </c>
    </row>
    <row r="96" spans="1:3" x14ac:dyDescent="0.25">
      <c r="A96" t="s">
        <v>141</v>
      </c>
      <c r="B96" t="s">
        <v>147</v>
      </c>
      <c r="C96">
        <v>0</v>
      </c>
    </row>
    <row r="97" spans="1:5" x14ac:dyDescent="0.25">
      <c r="A97" t="s">
        <v>141</v>
      </c>
      <c r="B97" t="s">
        <v>145</v>
      </c>
      <c r="C97" t="s">
        <v>203</v>
      </c>
    </row>
    <row r="98" spans="1:5" x14ac:dyDescent="0.25">
      <c r="A98" t="s">
        <v>173</v>
      </c>
      <c r="B98" t="s">
        <v>174</v>
      </c>
      <c r="C98">
        <v>2</v>
      </c>
    </row>
    <row r="99" spans="1:5" x14ac:dyDescent="0.25">
      <c r="A99" t="s">
        <v>173</v>
      </c>
      <c r="B99" t="s">
        <v>205</v>
      </c>
      <c r="C99" s="8">
        <f ca="1">TODAY()-1 + (750/1200)</f>
        <v>45923.625</v>
      </c>
    </row>
    <row r="100" spans="1:5" x14ac:dyDescent="0.25">
      <c r="A100" t="s">
        <v>173</v>
      </c>
      <c r="B100" t="s">
        <v>206</v>
      </c>
      <c r="C100" s="8">
        <f ca="1">TODAY()-1 + (850/1200)</f>
        <v>45923.708333333336</v>
      </c>
    </row>
    <row r="101" spans="1:5" x14ac:dyDescent="0.25">
      <c r="A101" t="s">
        <v>151</v>
      </c>
      <c r="B101" t="s">
        <v>175</v>
      </c>
      <c r="C101" t="s">
        <v>210</v>
      </c>
    </row>
    <row r="102" spans="1:5" x14ac:dyDescent="0.25">
      <c r="A102" t="s">
        <v>151</v>
      </c>
      <c r="B102" t="s">
        <v>176</v>
      </c>
      <c r="C102" t="s">
        <v>178</v>
      </c>
    </row>
    <row r="103" spans="1:5" x14ac:dyDescent="0.25">
      <c r="A103" t="s">
        <v>173</v>
      </c>
      <c r="B103" t="s">
        <v>177</v>
      </c>
      <c r="C103" t="s">
        <v>204</v>
      </c>
    </row>
    <row r="104" spans="1:5" x14ac:dyDescent="0.25">
      <c r="A104" t="s">
        <v>151</v>
      </c>
      <c r="B104" t="s">
        <v>153</v>
      </c>
      <c r="C104">
        <v>10</v>
      </c>
    </row>
    <row r="105" spans="1:5" x14ac:dyDescent="0.25">
      <c r="A105" t="s">
        <v>151</v>
      </c>
      <c r="B105" t="s">
        <v>152</v>
      </c>
      <c r="C105">
        <v>20</v>
      </c>
    </row>
    <row r="106" spans="1:5" x14ac:dyDescent="0.25">
      <c r="A106" t="s">
        <v>196</v>
      </c>
      <c r="B106" t="s">
        <v>184</v>
      </c>
      <c r="C106">
        <v>10</v>
      </c>
    </row>
    <row r="107" spans="1:5" x14ac:dyDescent="0.25">
      <c r="A107" t="s">
        <v>196</v>
      </c>
      <c r="B107" t="s">
        <v>184</v>
      </c>
      <c r="C107">
        <v>20</v>
      </c>
    </row>
    <row r="108" spans="1:5" x14ac:dyDescent="0.25">
      <c r="A108" t="s">
        <v>180</v>
      </c>
      <c r="B108" t="s">
        <v>184</v>
      </c>
      <c r="C108">
        <v>20</v>
      </c>
    </row>
    <row r="109" spans="1:5" x14ac:dyDescent="0.25">
      <c r="A109" t="s">
        <v>181</v>
      </c>
      <c r="B109" t="s">
        <v>184</v>
      </c>
      <c r="C109">
        <v>55</v>
      </c>
    </row>
    <row r="110" spans="1:5" x14ac:dyDescent="0.25">
      <c r="A110" t="s">
        <v>182</v>
      </c>
      <c r="B110" t="s">
        <v>184</v>
      </c>
      <c r="C110">
        <v>66</v>
      </c>
    </row>
    <row r="111" spans="1:5" x14ac:dyDescent="0.25">
      <c r="A111" t="s">
        <v>183</v>
      </c>
      <c r="B111" t="s">
        <v>184</v>
      </c>
      <c r="C111">
        <v>21</v>
      </c>
    </row>
    <row r="112" spans="1:5" x14ac:dyDescent="0.25">
      <c r="A112" t="s">
        <v>140</v>
      </c>
      <c r="B112" t="s">
        <v>166</v>
      </c>
      <c r="D112">
        <v>200</v>
      </c>
      <c r="E112">
        <v>2</v>
      </c>
    </row>
    <row r="113" spans="1:5" x14ac:dyDescent="0.25">
      <c r="A113" t="s">
        <v>140</v>
      </c>
      <c r="B113" t="s">
        <v>165</v>
      </c>
      <c r="D113">
        <v>29</v>
      </c>
      <c r="E113">
        <v>3</v>
      </c>
    </row>
    <row r="114" spans="1:5" x14ac:dyDescent="0.25">
      <c r="A114" t="s">
        <v>140</v>
      </c>
      <c r="B114" t="s">
        <v>164</v>
      </c>
      <c r="D114">
        <v>5</v>
      </c>
      <c r="E114">
        <v>1</v>
      </c>
    </row>
    <row r="115" spans="1:5" x14ac:dyDescent="0.25">
      <c r="A115" t="s">
        <v>140</v>
      </c>
      <c r="B115" t="s">
        <v>200</v>
      </c>
      <c r="D115">
        <v>6</v>
      </c>
      <c r="E115">
        <v>2</v>
      </c>
    </row>
    <row r="116" spans="1:5" x14ac:dyDescent="0.25">
      <c r="A116" t="s">
        <v>140</v>
      </c>
      <c r="B116" t="s">
        <v>163</v>
      </c>
      <c r="D116">
        <v>65000</v>
      </c>
      <c r="E116">
        <v>4078000</v>
      </c>
    </row>
    <row r="117" spans="1:5" x14ac:dyDescent="0.25">
      <c r="A117" t="s">
        <v>140</v>
      </c>
      <c r="B117" t="s">
        <v>162</v>
      </c>
      <c r="D117">
        <v>5000000</v>
      </c>
      <c r="E117">
        <v>65000000</v>
      </c>
    </row>
    <row r="118" spans="1:5" x14ac:dyDescent="0.25">
      <c r="A118" t="s">
        <v>140</v>
      </c>
      <c r="B118" t="s">
        <v>217</v>
      </c>
      <c r="D118">
        <v>60000000</v>
      </c>
      <c r="E118" s="14">
        <v>75000000</v>
      </c>
    </row>
    <row r="119" spans="1:5" x14ac:dyDescent="0.25">
      <c r="A119" t="s">
        <v>140</v>
      </c>
      <c r="B119" t="s">
        <v>161</v>
      </c>
      <c r="D119">
        <v>10</v>
      </c>
      <c r="E119">
        <v>30</v>
      </c>
    </row>
    <row r="120" spans="1:5" x14ac:dyDescent="0.25">
      <c r="A120" t="s">
        <v>140</v>
      </c>
      <c r="B120" t="s">
        <v>160</v>
      </c>
      <c r="D120">
        <v>20</v>
      </c>
      <c r="E120">
        <v>30</v>
      </c>
    </row>
    <row r="121" spans="1:5" x14ac:dyDescent="0.25">
      <c r="A121" t="s">
        <v>140</v>
      </c>
      <c r="B121" t="s">
        <v>159</v>
      </c>
      <c r="D121">
        <v>25</v>
      </c>
      <c r="E121">
        <v>30</v>
      </c>
    </row>
    <row r="122" spans="1:5" x14ac:dyDescent="0.25">
      <c r="A122" t="s">
        <v>140</v>
      </c>
      <c r="B122" t="s">
        <v>201</v>
      </c>
      <c r="D122">
        <v>0</v>
      </c>
      <c r="E122">
        <v>0</v>
      </c>
    </row>
    <row r="123" spans="1:5" x14ac:dyDescent="0.25">
      <c r="A123" t="s">
        <v>140</v>
      </c>
      <c r="B123" t="s">
        <v>202</v>
      </c>
      <c r="D123">
        <v>0</v>
      </c>
      <c r="E123">
        <v>0</v>
      </c>
    </row>
    <row r="124" spans="1:5" x14ac:dyDescent="0.25">
      <c r="A124" t="s">
        <v>151</v>
      </c>
      <c r="B124" t="s">
        <v>187</v>
      </c>
      <c r="C124" s="10">
        <v>45817.576388888891</v>
      </c>
    </row>
    <row r="125" spans="1:5" x14ac:dyDescent="0.25">
      <c r="A125" t="s">
        <v>151</v>
      </c>
      <c r="B125" t="s">
        <v>188</v>
      </c>
      <c r="C125" s="10">
        <v>45817.576423611114</v>
      </c>
    </row>
    <row r="126" spans="1:5" x14ac:dyDescent="0.25">
      <c r="A126" t="s">
        <v>151</v>
      </c>
      <c r="B126" t="s">
        <v>189</v>
      </c>
      <c r="C126" s="10">
        <v>45817.576388888891</v>
      </c>
    </row>
    <row r="127" spans="1:5" x14ac:dyDescent="0.25">
      <c r="A127" t="s">
        <v>151</v>
      </c>
      <c r="B127" t="s">
        <v>190</v>
      </c>
      <c r="C127" s="10">
        <v>45817.576412037037</v>
      </c>
    </row>
    <row r="128" spans="1:5" x14ac:dyDescent="0.25">
      <c r="A128" t="s">
        <v>151</v>
      </c>
      <c r="B128" t="s">
        <v>191</v>
      </c>
      <c r="C128" s="10">
        <v>45817.576388888891</v>
      </c>
    </row>
    <row r="129" spans="1:3" x14ac:dyDescent="0.25">
      <c r="A129" t="s">
        <v>151</v>
      </c>
      <c r="B129" t="s">
        <v>192</v>
      </c>
      <c r="C129" s="10">
        <v>45817.578472222223</v>
      </c>
    </row>
    <row r="130" spans="1:3" x14ac:dyDescent="0.25">
      <c r="A130" t="s">
        <v>151</v>
      </c>
      <c r="B130" t="s">
        <v>193</v>
      </c>
      <c r="C130" s="10">
        <v>45817.576388888891</v>
      </c>
    </row>
    <row r="131" spans="1:3" x14ac:dyDescent="0.25">
      <c r="A131" t="s">
        <v>151</v>
      </c>
      <c r="B131" t="s">
        <v>194</v>
      </c>
      <c r="C131" s="10">
        <v>45817.743055555555</v>
      </c>
    </row>
    <row r="132" spans="1:3" x14ac:dyDescent="0.25">
      <c r="A132" t="s">
        <v>151</v>
      </c>
      <c r="B132" t="s">
        <v>185</v>
      </c>
      <c r="C132" s="10">
        <v>45817.576388888891</v>
      </c>
    </row>
    <row r="133" spans="1:3" x14ac:dyDescent="0.25">
      <c r="A133" t="s">
        <v>151</v>
      </c>
      <c r="B133" t="s">
        <v>195</v>
      </c>
      <c r="C133" s="10">
        <v>45817.578587962962</v>
      </c>
    </row>
    <row r="134" spans="1:3" x14ac:dyDescent="0.25">
      <c r="A134" t="s">
        <v>151</v>
      </c>
      <c r="B134" t="s">
        <v>197</v>
      </c>
      <c r="C134" s="10">
        <v>45817.576388888891</v>
      </c>
    </row>
    <row r="135" spans="1:3" x14ac:dyDescent="0.25">
      <c r="A135" t="s">
        <v>151</v>
      </c>
      <c r="B135" t="s">
        <v>197</v>
      </c>
      <c r="C135" s="10">
        <v>45817.57708333333</v>
      </c>
    </row>
    <row r="136" spans="1:3" x14ac:dyDescent="0.25">
      <c r="A136" t="s">
        <v>151</v>
      </c>
      <c r="B136" t="s">
        <v>198</v>
      </c>
      <c r="C136" s="10">
        <v>45817.576388888891</v>
      </c>
    </row>
    <row r="137" spans="1:3" x14ac:dyDescent="0.25">
      <c r="A137" t="s">
        <v>151</v>
      </c>
      <c r="B137" t="s">
        <v>199</v>
      </c>
      <c r="C137" s="10">
        <v>45817.576898148145</v>
      </c>
    </row>
  </sheetData>
  <hyperlinks>
    <hyperlink ref="C9" r:id="rId1" xr:uid="{C7DC2CA3-BA82-47C8-99BF-CFB2875298F2}"/>
  </hyperlinks>
  <pageMargins left="0.7" right="0.7" top="0.78740157499999996" bottom="0.78740157499999996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72079-7A90-4324-9CA4-36E6B5A5BCD7}">
  <dimension ref="A1:C19"/>
  <sheetViews>
    <sheetView workbookViewId="0">
      <selection activeCell="B2" sqref="B2:B7"/>
    </sheetView>
  </sheetViews>
  <sheetFormatPr baseColWidth="10" defaultRowHeight="15" x14ac:dyDescent="0.25"/>
  <cols>
    <col min="3" max="3" width="15.140625" bestFit="1" customWidth="1"/>
  </cols>
  <sheetData>
    <row r="1" spans="1:3" x14ac:dyDescent="0.25">
      <c r="A1" s="11" t="s">
        <v>67</v>
      </c>
      <c r="B1" s="11" t="s">
        <v>87</v>
      </c>
      <c r="C1" s="11" t="s">
        <v>62</v>
      </c>
    </row>
    <row r="2" spans="1:3" x14ac:dyDescent="0.25">
      <c r="A2" s="1">
        <f t="shared" ref="A2:A7" ca="1" si="0">TODAY()</f>
        <v>45924</v>
      </c>
      <c r="B2" s="14"/>
      <c r="C2" s="8">
        <f ca="1">NOW() + (30/1440)</f>
        <v>45924.694368287041</v>
      </c>
    </row>
    <row r="3" spans="1:3" x14ac:dyDescent="0.25">
      <c r="A3" s="1">
        <f t="shared" ca="1" si="0"/>
        <v>45924</v>
      </c>
      <c r="B3" s="14"/>
      <c r="C3" s="8">
        <f ca="1">NOW() + (40/1440)</f>
        <v>45924.701312731486</v>
      </c>
    </row>
    <row r="4" spans="1:3" x14ac:dyDescent="0.25">
      <c r="A4" s="1">
        <f t="shared" ca="1" si="0"/>
        <v>45924</v>
      </c>
      <c r="B4" s="14"/>
      <c r="C4" s="8">
        <f ca="1">NOW() + (50/1440)</f>
        <v>45924.708257175924</v>
      </c>
    </row>
    <row r="5" spans="1:3" x14ac:dyDescent="0.25">
      <c r="A5" s="1">
        <f t="shared" ca="1" si="0"/>
        <v>45924</v>
      </c>
      <c r="B5" s="14"/>
      <c r="C5" s="8">
        <f ca="1">NOW() + (60/1440)</f>
        <v>45924.715201620369</v>
      </c>
    </row>
    <row r="6" spans="1:3" x14ac:dyDescent="0.25">
      <c r="A6" s="1">
        <f t="shared" ca="1" si="0"/>
        <v>45924</v>
      </c>
      <c r="B6" s="14"/>
      <c r="C6" s="8">
        <f ca="1">NOW() + (70/1440)</f>
        <v>45924.722146064814</v>
      </c>
    </row>
    <row r="7" spans="1:3" x14ac:dyDescent="0.25">
      <c r="A7" s="1">
        <f t="shared" ca="1" si="0"/>
        <v>45924</v>
      </c>
      <c r="B7" s="14"/>
      <c r="C7" s="8">
        <f ca="1">NOW() + (80/1440)</f>
        <v>45924.72909050926</v>
      </c>
    </row>
    <row r="8" spans="1:3" x14ac:dyDescent="0.25">
      <c r="A8" s="1">
        <f ca="1">TODAY()-1</f>
        <v>45923</v>
      </c>
      <c r="B8" s="14">
        <v>0</v>
      </c>
      <c r="C8" s="8">
        <f ca="1">NOW()-1 + (30/1440)</f>
        <v>45923.694368287041</v>
      </c>
    </row>
    <row r="9" spans="1:3" x14ac:dyDescent="0.25">
      <c r="A9" s="1">
        <f t="shared" ref="A9:A13" ca="1" si="1">TODAY()-1</f>
        <v>45923</v>
      </c>
      <c r="B9" s="14">
        <v>0</v>
      </c>
      <c r="C9" s="8">
        <f ca="1">NOW()-1 + (40/1440)</f>
        <v>45923.701312731486</v>
      </c>
    </row>
    <row r="10" spans="1:3" x14ac:dyDescent="0.25">
      <c r="A10" s="1">
        <f t="shared" ca="1" si="1"/>
        <v>45923</v>
      </c>
      <c r="B10" s="14">
        <v>0</v>
      </c>
      <c r="C10" s="8">
        <f ca="1">NOW()-1 + (50/1440)</f>
        <v>45923.708257175924</v>
      </c>
    </row>
    <row r="11" spans="1:3" x14ac:dyDescent="0.25">
      <c r="A11" s="1">
        <f t="shared" ca="1" si="1"/>
        <v>45923</v>
      </c>
      <c r="B11" s="14">
        <v>0</v>
      </c>
      <c r="C11" s="8">
        <f ca="1">NOW()-1 + (60/1440)</f>
        <v>45923.715201620369</v>
      </c>
    </row>
    <row r="12" spans="1:3" x14ac:dyDescent="0.25">
      <c r="A12" s="1">
        <f t="shared" ca="1" si="1"/>
        <v>45923</v>
      </c>
      <c r="B12" s="14">
        <v>0</v>
      </c>
      <c r="C12" s="8">
        <f ca="1">NOW()-1 + (70/1440)</f>
        <v>45923.722146064814</v>
      </c>
    </row>
    <row r="13" spans="1:3" x14ac:dyDescent="0.25">
      <c r="A13" s="1">
        <f t="shared" ca="1" si="1"/>
        <v>45923</v>
      </c>
      <c r="B13" s="14">
        <v>0</v>
      </c>
      <c r="C13" s="8">
        <f ca="1">NOW() + (80/1440)</f>
        <v>45924.72909050926</v>
      </c>
    </row>
    <row r="14" spans="1:3" x14ac:dyDescent="0.25">
      <c r="A14" s="1">
        <f ca="1">TODAY()-2</f>
        <v>45922</v>
      </c>
      <c r="B14" s="14">
        <v>0</v>
      </c>
      <c r="C14" s="8">
        <f ca="1">NOW()-2 + (30/1440)</f>
        <v>45922.694368287041</v>
      </c>
    </row>
    <row r="15" spans="1:3" x14ac:dyDescent="0.25">
      <c r="A15" s="1">
        <f t="shared" ref="A15:A19" ca="1" si="2">TODAY()-2</f>
        <v>45922</v>
      </c>
      <c r="B15" s="14">
        <v>0</v>
      </c>
      <c r="C15" s="8">
        <f ca="1">NOW()-2 + (40/1440)</f>
        <v>45922.701312731486</v>
      </c>
    </row>
    <row r="16" spans="1:3" x14ac:dyDescent="0.25">
      <c r="A16" s="1">
        <f t="shared" ca="1" si="2"/>
        <v>45922</v>
      </c>
      <c r="B16" s="14">
        <v>0</v>
      </c>
      <c r="C16" s="8">
        <f ca="1">NOW()-2 + (50/1440)</f>
        <v>45922.708257175924</v>
      </c>
    </row>
    <row r="17" spans="1:3" x14ac:dyDescent="0.25">
      <c r="A17" s="1">
        <f t="shared" ca="1" si="2"/>
        <v>45922</v>
      </c>
      <c r="B17" s="14">
        <v>0</v>
      </c>
      <c r="C17" s="8">
        <f ca="1">NOW()-2 + (60/1440)</f>
        <v>45922.715201620369</v>
      </c>
    </row>
    <row r="18" spans="1:3" x14ac:dyDescent="0.25">
      <c r="A18" s="1">
        <f t="shared" ca="1" si="2"/>
        <v>45922</v>
      </c>
      <c r="B18" s="14">
        <v>0</v>
      </c>
      <c r="C18" s="8">
        <f ca="1">NOW()-2 + (70/1440)</f>
        <v>45922.722146064814</v>
      </c>
    </row>
    <row r="19" spans="1:3" x14ac:dyDescent="0.25">
      <c r="A19" s="1">
        <f t="shared" ca="1" si="2"/>
        <v>45922</v>
      </c>
      <c r="B19" s="14">
        <v>0</v>
      </c>
      <c r="C19" s="8">
        <f ca="1">NOW()-2 + (80/1440)</f>
        <v>45922.72909050926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A2E3F-B18E-42AE-8F90-4A85A7A6D88F}">
  <dimension ref="A1:C19"/>
  <sheetViews>
    <sheetView workbookViewId="0">
      <selection activeCell="B2" sqref="B2:B7"/>
    </sheetView>
  </sheetViews>
  <sheetFormatPr baseColWidth="10" defaultRowHeight="15" x14ac:dyDescent="0.25"/>
  <cols>
    <col min="3" max="3" width="15.140625" bestFit="1" customWidth="1"/>
  </cols>
  <sheetData>
    <row r="1" spans="1:3" x14ac:dyDescent="0.25">
      <c r="A1" s="11" t="s">
        <v>67</v>
      </c>
      <c r="B1" s="11" t="s">
        <v>87</v>
      </c>
      <c r="C1" s="11" t="s">
        <v>62</v>
      </c>
    </row>
    <row r="2" spans="1:3" x14ac:dyDescent="0.25">
      <c r="A2" s="1">
        <f t="shared" ref="A2:A7" ca="1" si="0">TODAY()</f>
        <v>45924</v>
      </c>
      <c r="B2" s="14"/>
      <c r="C2" s="8">
        <f ca="1">NOW() + (30/1440)</f>
        <v>45924.694368287041</v>
      </c>
    </row>
    <row r="3" spans="1:3" x14ac:dyDescent="0.25">
      <c r="A3" s="1">
        <f t="shared" ca="1" si="0"/>
        <v>45924</v>
      </c>
      <c r="B3" s="14"/>
      <c r="C3" s="8">
        <f ca="1">NOW() + (40/1440)</f>
        <v>45924.701312731486</v>
      </c>
    </row>
    <row r="4" spans="1:3" x14ac:dyDescent="0.25">
      <c r="A4" s="1">
        <f t="shared" ca="1" si="0"/>
        <v>45924</v>
      </c>
      <c r="B4" s="14"/>
      <c r="C4" s="8">
        <f ca="1">NOW() + (50/1440)</f>
        <v>45924.708257175924</v>
      </c>
    </row>
    <row r="5" spans="1:3" x14ac:dyDescent="0.25">
      <c r="A5" s="1">
        <f t="shared" ca="1" si="0"/>
        <v>45924</v>
      </c>
      <c r="B5" s="14"/>
      <c r="C5" s="8">
        <f ca="1">NOW() + (60/1440)</f>
        <v>45924.715201620369</v>
      </c>
    </row>
    <row r="6" spans="1:3" x14ac:dyDescent="0.25">
      <c r="A6" s="1">
        <f t="shared" ca="1" si="0"/>
        <v>45924</v>
      </c>
      <c r="B6" s="14"/>
      <c r="C6" s="8">
        <f ca="1">NOW() + (70/1440)</f>
        <v>45924.722146064814</v>
      </c>
    </row>
    <row r="7" spans="1:3" x14ac:dyDescent="0.25">
      <c r="A7" s="1">
        <f t="shared" ca="1" si="0"/>
        <v>45924</v>
      </c>
      <c r="B7" s="14"/>
      <c r="C7" s="8">
        <f ca="1">NOW() + (80/1440)</f>
        <v>45924.72909050926</v>
      </c>
    </row>
    <row r="8" spans="1:3" x14ac:dyDescent="0.25">
      <c r="A8" s="1">
        <f ca="1">TODAY()-1</f>
        <v>45923</v>
      </c>
      <c r="B8" s="14">
        <v>0</v>
      </c>
      <c r="C8" s="8">
        <f ca="1">NOW()-1 + (30/1440)</f>
        <v>45923.694368287041</v>
      </c>
    </row>
    <row r="9" spans="1:3" x14ac:dyDescent="0.25">
      <c r="A9" s="1">
        <f t="shared" ref="A9:A13" ca="1" si="1">TODAY()-1</f>
        <v>45923</v>
      </c>
      <c r="B9" s="14">
        <v>0</v>
      </c>
      <c r="C9" s="8">
        <f ca="1">NOW()-1 + (40/1440)</f>
        <v>45923.701312731486</v>
      </c>
    </row>
    <row r="10" spans="1:3" x14ac:dyDescent="0.25">
      <c r="A10" s="1">
        <f t="shared" ca="1" si="1"/>
        <v>45923</v>
      </c>
      <c r="B10" s="14">
        <v>0</v>
      </c>
      <c r="C10" s="8">
        <f ca="1">NOW()-1 + (50/1440)</f>
        <v>45923.708257175924</v>
      </c>
    </row>
    <row r="11" spans="1:3" x14ac:dyDescent="0.25">
      <c r="A11" s="1">
        <f t="shared" ca="1" si="1"/>
        <v>45923</v>
      </c>
      <c r="B11" s="14">
        <v>0</v>
      </c>
      <c r="C11" s="8">
        <f ca="1">NOW()-1 + (60/1440)</f>
        <v>45923.715201620369</v>
      </c>
    </row>
    <row r="12" spans="1:3" x14ac:dyDescent="0.25">
      <c r="A12" s="1">
        <f t="shared" ca="1" si="1"/>
        <v>45923</v>
      </c>
      <c r="B12" s="14">
        <v>0</v>
      </c>
      <c r="C12" s="8">
        <f ca="1">NOW()-1 + (70/1440)</f>
        <v>45923.722146064814</v>
      </c>
    </row>
    <row r="13" spans="1:3" x14ac:dyDescent="0.25">
      <c r="A13" s="1">
        <f t="shared" ca="1" si="1"/>
        <v>45923</v>
      </c>
      <c r="B13" s="14">
        <v>0</v>
      </c>
      <c r="C13" s="8">
        <f ca="1">NOW() + (80/1440)</f>
        <v>45924.72909050926</v>
      </c>
    </row>
    <row r="14" spans="1:3" x14ac:dyDescent="0.25">
      <c r="A14" s="1">
        <f ca="1">TODAY()-2</f>
        <v>45922</v>
      </c>
      <c r="B14" s="14">
        <v>0</v>
      </c>
      <c r="C14" s="8">
        <f ca="1">NOW()-2 + (30/1440)</f>
        <v>45922.694368287041</v>
      </c>
    </row>
    <row r="15" spans="1:3" x14ac:dyDescent="0.25">
      <c r="A15" s="1">
        <f t="shared" ref="A15:A19" ca="1" si="2">TODAY()-2</f>
        <v>45922</v>
      </c>
      <c r="B15" s="14">
        <v>0</v>
      </c>
      <c r="C15" s="8">
        <f ca="1">NOW()-2 + (40/1440)</f>
        <v>45922.701312731486</v>
      </c>
    </row>
    <row r="16" spans="1:3" x14ac:dyDescent="0.25">
      <c r="A16" s="1">
        <f t="shared" ca="1" si="2"/>
        <v>45922</v>
      </c>
      <c r="B16" s="14">
        <v>0</v>
      </c>
      <c r="C16" s="8">
        <f ca="1">NOW()-2 + (50/1440)</f>
        <v>45922.708257175924</v>
      </c>
    </row>
    <row r="17" spans="1:3" x14ac:dyDescent="0.25">
      <c r="A17" s="1">
        <f t="shared" ca="1" si="2"/>
        <v>45922</v>
      </c>
      <c r="B17" s="14">
        <v>0</v>
      </c>
      <c r="C17" s="8">
        <f ca="1">NOW()-2 + (60/1440)</f>
        <v>45922.715201620369</v>
      </c>
    </row>
    <row r="18" spans="1:3" x14ac:dyDescent="0.25">
      <c r="A18" s="1">
        <f t="shared" ca="1" si="2"/>
        <v>45922</v>
      </c>
      <c r="B18" s="14">
        <v>0</v>
      </c>
      <c r="C18" s="8">
        <f ca="1">NOW()-2 + (70/1440)</f>
        <v>45922.722146064814</v>
      </c>
    </row>
    <row r="19" spans="1:3" x14ac:dyDescent="0.25">
      <c r="A19" s="1">
        <f t="shared" ca="1" si="2"/>
        <v>45922</v>
      </c>
      <c r="B19" s="14">
        <v>0</v>
      </c>
      <c r="C19" s="8">
        <f ca="1">NOW()-2 + (80/1440)</f>
        <v>45922.72909050926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07867-CA17-48F2-94AB-83558974FA68}">
  <dimension ref="A1:E122"/>
  <sheetViews>
    <sheetView workbookViewId="0">
      <selection activeCell="B2" sqref="B2:B7"/>
    </sheetView>
  </sheetViews>
  <sheetFormatPr baseColWidth="10" defaultRowHeight="15" x14ac:dyDescent="0.25"/>
  <cols>
    <col min="3" max="3" width="15.140625" bestFit="1" customWidth="1"/>
    <col min="5" max="5" width="15.140625" bestFit="1" customWidth="1"/>
    <col min="7" max="7" width="15.140625" bestFit="1" customWidth="1"/>
  </cols>
  <sheetData>
    <row r="1" spans="1:5" x14ac:dyDescent="0.25">
      <c r="A1" s="11" t="s">
        <v>67</v>
      </c>
      <c r="B1" s="11" t="s">
        <v>87</v>
      </c>
      <c r="C1" s="11" t="s">
        <v>62</v>
      </c>
      <c r="D1" s="2"/>
      <c r="E1" s="2"/>
    </row>
    <row r="2" spans="1:5" x14ac:dyDescent="0.25">
      <c r="A2" s="1">
        <f t="shared" ref="A2:A7" ca="1" si="0">TODAY()</f>
        <v>45924</v>
      </c>
      <c r="B2" s="14"/>
      <c r="C2" s="8">
        <f ca="1">NOW() + (30/1440)</f>
        <v>45924.694368287041</v>
      </c>
    </row>
    <row r="3" spans="1:5" x14ac:dyDescent="0.25">
      <c r="A3" s="1">
        <f t="shared" ca="1" si="0"/>
        <v>45924</v>
      </c>
      <c r="B3" s="14"/>
      <c r="C3" s="8">
        <f ca="1">NOW() + (40/1440)</f>
        <v>45924.701312731486</v>
      </c>
    </row>
    <row r="4" spans="1:5" x14ac:dyDescent="0.25">
      <c r="A4" s="1">
        <f t="shared" ca="1" si="0"/>
        <v>45924</v>
      </c>
      <c r="B4" s="14"/>
      <c r="C4" s="8">
        <f ca="1">NOW() + (50/1440)</f>
        <v>45924.708257175924</v>
      </c>
    </row>
    <row r="5" spans="1:5" x14ac:dyDescent="0.25">
      <c r="A5" s="1">
        <f t="shared" ca="1" si="0"/>
        <v>45924</v>
      </c>
      <c r="B5" s="14"/>
      <c r="C5" s="8">
        <f ca="1">NOW() + (60/1440)</f>
        <v>45924.715201620369</v>
      </c>
    </row>
    <row r="6" spans="1:5" x14ac:dyDescent="0.25">
      <c r="A6" s="1">
        <f t="shared" ca="1" si="0"/>
        <v>45924</v>
      </c>
      <c r="B6" s="14"/>
      <c r="C6" s="8">
        <f ca="1">NOW() + (70/1440)</f>
        <v>45924.722146064814</v>
      </c>
    </row>
    <row r="7" spans="1:5" x14ac:dyDescent="0.25">
      <c r="A7" s="1">
        <f t="shared" ca="1" si="0"/>
        <v>45924</v>
      </c>
      <c r="B7" s="14"/>
      <c r="C7" s="8">
        <f ca="1">NOW() + (80/1440)</f>
        <v>45924.72909050926</v>
      </c>
    </row>
    <row r="8" spans="1:5" x14ac:dyDescent="0.25">
      <c r="A8" s="1">
        <f ca="1">TODAY()-1</f>
        <v>45923</v>
      </c>
      <c r="B8" s="14">
        <v>200</v>
      </c>
      <c r="C8" s="8">
        <f ca="1">NOW()-1 + (30/1440)</f>
        <v>45923.694368287041</v>
      </c>
    </row>
    <row r="9" spans="1:5" x14ac:dyDescent="0.25">
      <c r="A9" s="1">
        <f t="shared" ref="A9:A13" ca="1" si="1">TODAY()-1</f>
        <v>45923</v>
      </c>
      <c r="B9" s="14">
        <v>175</v>
      </c>
      <c r="C9" s="8">
        <f ca="1">NOW()-1 + (40/1440)</f>
        <v>45923.701312731486</v>
      </c>
    </row>
    <row r="10" spans="1:5" x14ac:dyDescent="0.25">
      <c r="A10" s="1">
        <f t="shared" ca="1" si="1"/>
        <v>45923</v>
      </c>
      <c r="B10" s="14">
        <v>200</v>
      </c>
      <c r="C10" s="8">
        <f ca="1">NOW()-1 + (50/1440)</f>
        <v>45923.708257175924</v>
      </c>
    </row>
    <row r="11" spans="1:5" x14ac:dyDescent="0.25">
      <c r="A11" s="1">
        <f t="shared" ca="1" si="1"/>
        <v>45923</v>
      </c>
      <c r="B11" s="14">
        <v>175</v>
      </c>
      <c r="C11" s="8">
        <f ca="1">NOW()-1 + (60/1440)</f>
        <v>45923.715201620369</v>
      </c>
    </row>
    <row r="12" spans="1:5" x14ac:dyDescent="0.25">
      <c r="A12" s="1">
        <f t="shared" ca="1" si="1"/>
        <v>45923</v>
      </c>
      <c r="B12" s="14">
        <v>200</v>
      </c>
      <c r="C12" s="8">
        <f ca="1">NOW()-1 + (70/1440)</f>
        <v>45923.722146064814</v>
      </c>
    </row>
    <row r="13" spans="1:5" x14ac:dyDescent="0.25">
      <c r="A13" s="1">
        <f t="shared" ca="1" si="1"/>
        <v>45923</v>
      </c>
      <c r="B13" s="14">
        <v>200</v>
      </c>
      <c r="C13" s="8">
        <f ca="1">NOW() + (80/1440)</f>
        <v>45924.72909050926</v>
      </c>
    </row>
    <row r="14" spans="1:5" x14ac:dyDescent="0.25">
      <c r="A14" s="1">
        <f ca="1">TODAY()-2</f>
        <v>45922</v>
      </c>
      <c r="B14" s="14">
        <v>2</v>
      </c>
      <c r="C14" s="8">
        <f ca="1">NOW()-2 + (30/1440)</f>
        <v>45922.694368287041</v>
      </c>
    </row>
    <row r="15" spans="1:5" x14ac:dyDescent="0.25">
      <c r="A15" s="1">
        <f t="shared" ref="A15:A19" ca="1" si="2">TODAY()-2</f>
        <v>45922</v>
      </c>
      <c r="B15" s="14">
        <v>2</v>
      </c>
      <c r="C15" s="8">
        <f ca="1">NOW()-2 + (40/1440)</f>
        <v>45922.701312731486</v>
      </c>
      <c r="E15" s="8"/>
    </row>
    <row r="16" spans="1:5" x14ac:dyDescent="0.25">
      <c r="A16" s="1">
        <f t="shared" ca="1" si="2"/>
        <v>45922</v>
      </c>
      <c r="B16" s="14">
        <v>2</v>
      </c>
      <c r="C16" s="8">
        <f ca="1">NOW()-2 + (50/1440)</f>
        <v>45922.708257175924</v>
      </c>
    </row>
    <row r="17" spans="1:3" x14ac:dyDescent="0.25">
      <c r="A17" s="1">
        <f t="shared" ca="1" si="2"/>
        <v>45922</v>
      </c>
      <c r="B17" s="14">
        <v>2</v>
      </c>
      <c r="C17" s="8">
        <f ca="1">NOW()-2 + (60/1440)</f>
        <v>45922.715201620369</v>
      </c>
    </row>
    <row r="18" spans="1:3" x14ac:dyDescent="0.25">
      <c r="A18" s="1">
        <f t="shared" ca="1" si="2"/>
        <v>45922</v>
      </c>
      <c r="B18" s="14">
        <v>2</v>
      </c>
      <c r="C18" s="8">
        <f ca="1">NOW()-2 + (70/1440)</f>
        <v>45922.722146064814</v>
      </c>
    </row>
    <row r="19" spans="1:3" x14ac:dyDescent="0.25">
      <c r="A19" s="1">
        <f t="shared" ca="1" si="2"/>
        <v>45922</v>
      </c>
      <c r="B19" s="14">
        <v>2</v>
      </c>
      <c r="C19" s="8">
        <f ca="1">NOW()-2 + (80/1440)</f>
        <v>45922.72909050926</v>
      </c>
    </row>
    <row r="20" spans="1:3" x14ac:dyDescent="0.25">
      <c r="A20" s="13"/>
      <c r="C20" s="12"/>
    </row>
    <row r="21" spans="1:3" x14ac:dyDescent="0.25">
      <c r="A21" s="13"/>
      <c r="C21" s="12"/>
    </row>
    <row r="22" spans="1:3" x14ac:dyDescent="0.25">
      <c r="A22" s="13"/>
      <c r="C22" s="12"/>
    </row>
    <row r="23" spans="1:3" x14ac:dyDescent="0.25">
      <c r="A23" s="13"/>
      <c r="C23" s="12"/>
    </row>
    <row r="24" spans="1:3" x14ac:dyDescent="0.25">
      <c r="A24" s="13"/>
      <c r="C24" s="12"/>
    </row>
    <row r="25" spans="1:3" x14ac:dyDescent="0.25">
      <c r="A25" s="13"/>
      <c r="C25" s="12"/>
    </row>
    <row r="26" spans="1:3" x14ac:dyDescent="0.25">
      <c r="A26" s="13"/>
      <c r="C26" s="12"/>
    </row>
    <row r="27" spans="1:3" x14ac:dyDescent="0.25">
      <c r="A27" s="13"/>
      <c r="C27" s="12"/>
    </row>
    <row r="28" spans="1:3" x14ac:dyDescent="0.25">
      <c r="A28" s="13"/>
      <c r="C28" s="12"/>
    </row>
    <row r="29" spans="1:3" x14ac:dyDescent="0.25">
      <c r="A29" s="13"/>
      <c r="C29" s="12"/>
    </row>
    <row r="30" spans="1:3" x14ac:dyDescent="0.25">
      <c r="A30" s="13"/>
      <c r="C30" s="12"/>
    </row>
    <row r="31" spans="1:3" x14ac:dyDescent="0.25">
      <c r="A31" s="13"/>
      <c r="C31" s="12"/>
    </row>
    <row r="32" spans="1:3" x14ac:dyDescent="0.25">
      <c r="A32" s="13"/>
      <c r="C32" s="12"/>
    </row>
    <row r="33" spans="1:3" x14ac:dyDescent="0.25">
      <c r="A33" s="13"/>
      <c r="C33" s="12"/>
    </row>
    <row r="34" spans="1:3" x14ac:dyDescent="0.25">
      <c r="A34" s="13"/>
      <c r="C34" s="12"/>
    </row>
    <row r="35" spans="1:3" x14ac:dyDescent="0.25">
      <c r="A35" s="13"/>
      <c r="C35" s="12"/>
    </row>
    <row r="36" spans="1:3" x14ac:dyDescent="0.25">
      <c r="A36" s="13"/>
      <c r="C36" s="12"/>
    </row>
    <row r="37" spans="1:3" x14ac:dyDescent="0.25">
      <c r="A37" s="13"/>
      <c r="C37" s="12"/>
    </row>
    <row r="38" spans="1:3" x14ac:dyDescent="0.25">
      <c r="A38" s="13"/>
      <c r="C38" s="12"/>
    </row>
    <row r="39" spans="1:3" x14ac:dyDescent="0.25">
      <c r="A39" s="13"/>
      <c r="C39" s="12"/>
    </row>
    <row r="40" spans="1:3" x14ac:dyDescent="0.25">
      <c r="A40" s="13"/>
      <c r="C40" s="12"/>
    </row>
    <row r="41" spans="1:3" x14ac:dyDescent="0.25">
      <c r="A41" s="13"/>
      <c r="C41" s="12"/>
    </row>
    <row r="42" spans="1:3" x14ac:dyDescent="0.25">
      <c r="A42" s="13"/>
      <c r="C42" s="12"/>
    </row>
    <row r="43" spans="1:3" x14ac:dyDescent="0.25">
      <c r="A43" s="13"/>
      <c r="C43" s="12"/>
    </row>
    <row r="44" spans="1:3" x14ac:dyDescent="0.25">
      <c r="A44" s="13"/>
      <c r="C44" s="12"/>
    </row>
    <row r="45" spans="1:3" x14ac:dyDescent="0.25">
      <c r="A45" s="13"/>
      <c r="C45" s="12"/>
    </row>
    <row r="46" spans="1:3" x14ac:dyDescent="0.25">
      <c r="A46" s="13"/>
      <c r="C46" s="12"/>
    </row>
    <row r="47" spans="1:3" x14ac:dyDescent="0.25">
      <c r="A47" s="13"/>
      <c r="C47" s="12"/>
    </row>
    <row r="48" spans="1:3" x14ac:dyDescent="0.25">
      <c r="A48" s="13"/>
      <c r="C48" s="12"/>
    </row>
    <row r="49" spans="1:3" x14ac:dyDescent="0.25">
      <c r="A49" s="13"/>
      <c r="C49" s="12"/>
    </row>
    <row r="50" spans="1:3" x14ac:dyDescent="0.25">
      <c r="A50" s="13"/>
      <c r="C50" s="12"/>
    </row>
    <row r="51" spans="1:3" x14ac:dyDescent="0.25">
      <c r="A51" s="13"/>
      <c r="C51" s="12"/>
    </row>
    <row r="52" spans="1:3" x14ac:dyDescent="0.25">
      <c r="A52" s="13"/>
      <c r="C52" s="12"/>
    </row>
    <row r="53" spans="1:3" x14ac:dyDescent="0.25">
      <c r="A53" s="13"/>
      <c r="C53" s="12"/>
    </row>
    <row r="54" spans="1:3" x14ac:dyDescent="0.25">
      <c r="A54" s="13"/>
      <c r="C54" s="12"/>
    </row>
    <row r="55" spans="1:3" x14ac:dyDescent="0.25">
      <c r="A55" s="13"/>
      <c r="C55" s="12"/>
    </row>
    <row r="56" spans="1:3" x14ac:dyDescent="0.25">
      <c r="A56" s="13"/>
      <c r="C56" s="12"/>
    </row>
    <row r="57" spans="1:3" x14ac:dyDescent="0.25">
      <c r="A57" s="13"/>
      <c r="C57" s="12"/>
    </row>
    <row r="58" spans="1:3" x14ac:dyDescent="0.25">
      <c r="A58" s="13"/>
      <c r="C58" s="12"/>
    </row>
    <row r="59" spans="1:3" x14ac:dyDescent="0.25">
      <c r="A59" s="13"/>
      <c r="C59" s="12"/>
    </row>
    <row r="60" spans="1:3" x14ac:dyDescent="0.25">
      <c r="A60" s="13"/>
      <c r="C60" s="12"/>
    </row>
    <row r="61" spans="1:3" x14ac:dyDescent="0.25">
      <c r="A61" s="13"/>
      <c r="C61" s="12"/>
    </row>
    <row r="62" spans="1:3" x14ac:dyDescent="0.25">
      <c r="A62" s="13"/>
      <c r="C62" s="12"/>
    </row>
    <row r="63" spans="1:3" x14ac:dyDescent="0.25">
      <c r="A63" s="13"/>
      <c r="C63" s="12"/>
    </row>
    <row r="64" spans="1:3" x14ac:dyDescent="0.25">
      <c r="A64" s="13"/>
      <c r="C64" s="12"/>
    </row>
    <row r="65" spans="1:3" x14ac:dyDescent="0.25">
      <c r="A65" s="13"/>
      <c r="C65" s="12"/>
    </row>
    <row r="66" spans="1:3" x14ac:dyDescent="0.25">
      <c r="A66" s="13"/>
      <c r="C66" s="12"/>
    </row>
    <row r="67" spans="1:3" x14ac:dyDescent="0.25">
      <c r="A67" s="13"/>
      <c r="C67" s="12"/>
    </row>
    <row r="68" spans="1:3" x14ac:dyDescent="0.25">
      <c r="A68" s="13"/>
      <c r="C68" s="12"/>
    </row>
    <row r="69" spans="1:3" x14ac:dyDescent="0.25">
      <c r="A69" s="13"/>
      <c r="C69" s="12"/>
    </row>
    <row r="70" spans="1:3" x14ac:dyDescent="0.25">
      <c r="A70" s="13"/>
      <c r="C70" s="12"/>
    </row>
    <row r="71" spans="1:3" x14ac:dyDescent="0.25">
      <c r="A71" s="13"/>
      <c r="C71" s="12"/>
    </row>
    <row r="72" spans="1:3" x14ac:dyDescent="0.25">
      <c r="A72" s="13"/>
      <c r="C72" s="12"/>
    </row>
    <row r="73" spans="1:3" x14ac:dyDescent="0.25">
      <c r="A73" s="13"/>
      <c r="C73" s="12"/>
    </row>
    <row r="74" spans="1:3" x14ac:dyDescent="0.25">
      <c r="A74" s="13"/>
      <c r="C74" s="12"/>
    </row>
    <row r="75" spans="1:3" x14ac:dyDescent="0.25">
      <c r="A75" s="13"/>
      <c r="C75" s="12"/>
    </row>
    <row r="76" spans="1:3" x14ac:dyDescent="0.25">
      <c r="A76" s="13"/>
      <c r="C76" s="12"/>
    </row>
    <row r="77" spans="1:3" x14ac:dyDescent="0.25">
      <c r="A77" s="13"/>
      <c r="C77" s="12"/>
    </row>
    <row r="78" spans="1:3" x14ac:dyDescent="0.25">
      <c r="A78" s="13"/>
      <c r="C78" s="12"/>
    </row>
    <row r="79" spans="1:3" x14ac:dyDescent="0.25">
      <c r="A79" s="13"/>
      <c r="C79" s="12"/>
    </row>
    <row r="80" spans="1:3" x14ac:dyDescent="0.25">
      <c r="A80" s="13"/>
      <c r="C80" s="12"/>
    </row>
    <row r="81" spans="1:3" x14ac:dyDescent="0.25">
      <c r="A81" s="13"/>
      <c r="C81" s="12"/>
    </row>
    <row r="82" spans="1:3" x14ac:dyDescent="0.25">
      <c r="A82" s="13"/>
      <c r="C82" s="12"/>
    </row>
    <row r="83" spans="1:3" x14ac:dyDescent="0.25">
      <c r="A83" s="13"/>
      <c r="C83" s="12"/>
    </row>
    <row r="84" spans="1:3" x14ac:dyDescent="0.25">
      <c r="A84" s="13"/>
      <c r="C84" s="12"/>
    </row>
    <row r="85" spans="1:3" x14ac:dyDescent="0.25">
      <c r="A85" s="13"/>
      <c r="C85" s="12"/>
    </row>
    <row r="86" spans="1:3" x14ac:dyDescent="0.25">
      <c r="A86" s="13"/>
      <c r="C86" s="12"/>
    </row>
    <row r="87" spans="1:3" x14ac:dyDescent="0.25">
      <c r="A87" s="13"/>
      <c r="C87" s="12"/>
    </row>
    <row r="88" spans="1:3" x14ac:dyDescent="0.25">
      <c r="A88" s="13"/>
      <c r="C88" s="12"/>
    </row>
    <row r="89" spans="1:3" x14ac:dyDescent="0.25">
      <c r="A89" s="13"/>
      <c r="C89" s="12"/>
    </row>
    <row r="90" spans="1:3" x14ac:dyDescent="0.25">
      <c r="A90" s="13"/>
      <c r="C90" s="12"/>
    </row>
    <row r="91" spans="1:3" x14ac:dyDescent="0.25">
      <c r="A91" s="13"/>
      <c r="C91" s="12"/>
    </row>
    <row r="92" spans="1:3" x14ac:dyDescent="0.25">
      <c r="A92" s="13"/>
      <c r="C92" s="12"/>
    </row>
    <row r="93" spans="1:3" x14ac:dyDescent="0.25">
      <c r="A93" s="13"/>
      <c r="C93" s="12"/>
    </row>
    <row r="94" spans="1:3" x14ac:dyDescent="0.25">
      <c r="A94" s="13"/>
      <c r="C94" s="12"/>
    </row>
    <row r="95" spans="1:3" x14ac:dyDescent="0.25">
      <c r="A95" s="13"/>
      <c r="C95" s="12"/>
    </row>
    <row r="96" spans="1:3" x14ac:dyDescent="0.25">
      <c r="A96" s="13"/>
      <c r="C96" s="12"/>
    </row>
    <row r="97" spans="1:3" x14ac:dyDescent="0.25">
      <c r="A97" s="13"/>
      <c r="C97" s="12"/>
    </row>
    <row r="98" spans="1:3" x14ac:dyDescent="0.25">
      <c r="A98" s="13"/>
      <c r="C98" s="12"/>
    </row>
    <row r="99" spans="1:3" x14ac:dyDescent="0.25">
      <c r="A99" s="13"/>
      <c r="C99" s="12"/>
    </row>
    <row r="100" spans="1:3" x14ac:dyDescent="0.25">
      <c r="A100" s="13"/>
      <c r="C100" s="12"/>
    </row>
    <row r="101" spans="1:3" x14ac:dyDescent="0.25">
      <c r="A101" s="13"/>
      <c r="C101" s="12"/>
    </row>
    <row r="102" spans="1:3" x14ac:dyDescent="0.25">
      <c r="A102" s="13"/>
      <c r="C102" s="12"/>
    </row>
    <row r="103" spans="1:3" x14ac:dyDescent="0.25">
      <c r="A103" s="13"/>
      <c r="C103" s="12"/>
    </row>
    <row r="104" spans="1:3" x14ac:dyDescent="0.25">
      <c r="A104" s="13"/>
      <c r="C104" s="12"/>
    </row>
    <row r="105" spans="1:3" x14ac:dyDescent="0.25">
      <c r="A105" s="13"/>
      <c r="C105" s="12"/>
    </row>
    <row r="106" spans="1:3" x14ac:dyDescent="0.25">
      <c r="A106" s="13"/>
      <c r="C106" s="12"/>
    </row>
    <row r="107" spans="1:3" x14ac:dyDescent="0.25">
      <c r="A107" s="13"/>
      <c r="C107" s="12"/>
    </row>
    <row r="108" spans="1:3" x14ac:dyDescent="0.25">
      <c r="A108" s="13"/>
      <c r="C108" s="12"/>
    </row>
    <row r="109" spans="1:3" x14ac:dyDescent="0.25">
      <c r="A109" s="13"/>
      <c r="C109" s="12"/>
    </row>
    <row r="110" spans="1:3" x14ac:dyDescent="0.25">
      <c r="A110" s="13"/>
      <c r="C110" s="12"/>
    </row>
    <row r="111" spans="1:3" x14ac:dyDescent="0.25">
      <c r="A111" s="13"/>
      <c r="C111" s="12"/>
    </row>
    <row r="112" spans="1:3" x14ac:dyDescent="0.25">
      <c r="A112" s="13"/>
      <c r="C112" s="12"/>
    </row>
    <row r="113" spans="1:3" x14ac:dyDescent="0.25">
      <c r="A113" s="13"/>
      <c r="C113" s="12"/>
    </row>
    <row r="114" spans="1:3" x14ac:dyDescent="0.25">
      <c r="A114" s="13"/>
      <c r="C114" s="12"/>
    </row>
    <row r="115" spans="1:3" x14ac:dyDescent="0.25">
      <c r="A115" s="13"/>
      <c r="C115" s="12"/>
    </row>
    <row r="116" spans="1:3" x14ac:dyDescent="0.25">
      <c r="A116" s="13"/>
      <c r="C116" s="12"/>
    </row>
    <row r="117" spans="1:3" x14ac:dyDescent="0.25">
      <c r="A117" s="13"/>
      <c r="C117" s="12"/>
    </row>
    <row r="118" spans="1:3" x14ac:dyDescent="0.25">
      <c r="A118" s="13"/>
      <c r="C118" s="12"/>
    </row>
    <row r="119" spans="1:3" x14ac:dyDescent="0.25">
      <c r="A119" s="13"/>
      <c r="C119" s="12"/>
    </row>
    <row r="120" spans="1:3" x14ac:dyDescent="0.25">
      <c r="A120" s="13"/>
      <c r="C120" s="12"/>
    </row>
    <row r="121" spans="1:3" x14ac:dyDescent="0.25">
      <c r="A121" s="13"/>
      <c r="C121" s="12"/>
    </row>
    <row r="122" spans="1:3" x14ac:dyDescent="0.25">
      <c r="A122" s="13"/>
      <c r="C122" s="12"/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6A54D-6104-461E-AE3A-B2B507088B3B}">
  <dimension ref="A1:C19"/>
  <sheetViews>
    <sheetView workbookViewId="0">
      <selection activeCell="B2" sqref="B2:B7"/>
    </sheetView>
  </sheetViews>
  <sheetFormatPr baseColWidth="10" defaultRowHeight="15" x14ac:dyDescent="0.25"/>
  <cols>
    <col min="3" max="3" width="15.140625" bestFit="1" customWidth="1"/>
  </cols>
  <sheetData>
    <row r="1" spans="1:3" x14ac:dyDescent="0.25">
      <c r="A1" s="2" t="s">
        <v>67</v>
      </c>
      <c r="B1" s="2" t="s">
        <v>87</v>
      </c>
      <c r="C1" s="2" t="s">
        <v>62</v>
      </c>
    </row>
    <row r="2" spans="1:3" x14ac:dyDescent="0.25">
      <c r="A2" s="1">
        <f t="shared" ref="A2:A7" ca="1" si="0">TODAY()</f>
        <v>45924</v>
      </c>
      <c r="B2" s="14"/>
      <c r="C2" s="8">
        <f ca="1">NOW() + (30/1440)</f>
        <v>45924.694368287041</v>
      </c>
    </row>
    <row r="3" spans="1:3" x14ac:dyDescent="0.25">
      <c r="A3" s="1">
        <f t="shared" ca="1" si="0"/>
        <v>45924</v>
      </c>
      <c r="B3" s="14"/>
      <c r="C3" s="8">
        <f ca="1">NOW() + (40/1440)</f>
        <v>45924.701312731486</v>
      </c>
    </row>
    <row r="4" spans="1:3" x14ac:dyDescent="0.25">
      <c r="A4" s="1">
        <f t="shared" ca="1" si="0"/>
        <v>45924</v>
      </c>
      <c r="B4" s="14"/>
      <c r="C4" s="8">
        <f ca="1">NOW() + (50/1440)</f>
        <v>45924.708257175924</v>
      </c>
    </row>
    <row r="5" spans="1:3" x14ac:dyDescent="0.25">
      <c r="A5" s="1">
        <f t="shared" ca="1" si="0"/>
        <v>45924</v>
      </c>
      <c r="B5" s="14"/>
      <c r="C5" s="8">
        <f ca="1">NOW() + (60/1440)</f>
        <v>45924.715201620369</v>
      </c>
    </row>
    <row r="6" spans="1:3" x14ac:dyDescent="0.25">
      <c r="A6" s="1">
        <f t="shared" ca="1" si="0"/>
        <v>45924</v>
      </c>
      <c r="B6" s="14"/>
      <c r="C6" s="8">
        <f ca="1">NOW() + (70/1440)</f>
        <v>45924.722146064814</v>
      </c>
    </row>
    <row r="7" spans="1:3" x14ac:dyDescent="0.25">
      <c r="A7" s="1">
        <f t="shared" ca="1" si="0"/>
        <v>45924</v>
      </c>
      <c r="B7" s="14"/>
      <c r="C7" s="8">
        <f ca="1">NOW() + (80/1440)</f>
        <v>45924.72909050926</v>
      </c>
    </row>
    <row r="8" spans="1:3" x14ac:dyDescent="0.25">
      <c r="A8" s="1">
        <f ca="1">TODAY()-1</f>
        <v>45923</v>
      </c>
      <c r="B8" s="14">
        <v>29</v>
      </c>
      <c r="C8" s="8">
        <f ca="1">NOW()-1 + (30/1440)</f>
        <v>45923.694368287041</v>
      </c>
    </row>
    <row r="9" spans="1:3" x14ac:dyDescent="0.25">
      <c r="A9" s="1">
        <f t="shared" ref="A9:A13" ca="1" si="1">TODAY()-1</f>
        <v>45923</v>
      </c>
      <c r="B9" s="14">
        <v>29</v>
      </c>
      <c r="C9" s="8">
        <f ca="1">NOW()-1 + (40/1440)</f>
        <v>45923.701312731486</v>
      </c>
    </row>
    <row r="10" spans="1:3" x14ac:dyDescent="0.25">
      <c r="A10" s="1">
        <f t="shared" ca="1" si="1"/>
        <v>45923</v>
      </c>
      <c r="B10" s="14">
        <v>29</v>
      </c>
      <c r="C10" s="8">
        <f ca="1">NOW()-1 + (50/1440)</f>
        <v>45923.708257175924</v>
      </c>
    </row>
    <row r="11" spans="1:3" x14ac:dyDescent="0.25">
      <c r="A11" s="1">
        <f t="shared" ca="1" si="1"/>
        <v>45923</v>
      </c>
      <c r="B11" s="14">
        <v>29</v>
      </c>
      <c r="C11" s="8">
        <f ca="1">NOW()-1 + (60/1440)</f>
        <v>45923.715201620369</v>
      </c>
    </row>
    <row r="12" spans="1:3" x14ac:dyDescent="0.25">
      <c r="A12" s="1">
        <f t="shared" ca="1" si="1"/>
        <v>45923</v>
      </c>
      <c r="B12" s="14">
        <v>29</v>
      </c>
      <c r="C12" s="8">
        <f ca="1">NOW()-1 + (70/1440)</f>
        <v>45923.722146064814</v>
      </c>
    </row>
    <row r="13" spans="1:3" x14ac:dyDescent="0.25">
      <c r="A13" s="1">
        <f t="shared" ca="1" si="1"/>
        <v>45923</v>
      </c>
      <c r="B13" s="14">
        <v>29</v>
      </c>
      <c r="C13" s="8">
        <f ca="1">NOW() + (80/1440)</f>
        <v>45924.72909050926</v>
      </c>
    </row>
    <row r="14" spans="1:3" x14ac:dyDescent="0.25">
      <c r="A14" s="1">
        <f ca="1">TODAY()-2</f>
        <v>45922</v>
      </c>
      <c r="B14" s="14">
        <v>3</v>
      </c>
      <c r="C14" s="8">
        <f ca="1">NOW()-2 + (30/1440)</f>
        <v>45922.694368287041</v>
      </c>
    </row>
    <row r="15" spans="1:3" x14ac:dyDescent="0.25">
      <c r="A15" s="1">
        <f t="shared" ref="A15:A19" ca="1" si="2">TODAY()-2</f>
        <v>45922</v>
      </c>
      <c r="B15" s="14">
        <v>3</v>
      </c>
      <c r="C15" s="8">
        <f ca="1">NOW()-2 + (40/1440)</f>
        <v>45922.701312731486</v>
      </c>
    </row>
    <row r="16" spans="1:3" x14ac:dyDescent="0.25">
      <c r="A16" s="1">
        <f t="shared" ca="1" si="2"/>
        <v>45922</v>
      </c>
      <c r="B16" s="14">
        <v>3</v>
      </c>
      <c r="C16" s="8">
        <f ca="1">NOW()-2 + (50/1440)</f>
        <v>45922.708257175924</v>
      </c>
    </row>
    <row r="17" spans="1:3" x14ac:dyDescent="0.25">
      <c r="A17" s="1">
        <f t="shared" ca="1" si="2"/>
        <v>45922</v>
      </c>
      <c r="B17" s="14">
        <v>3</v>
      </c>
      <c r="C17" s="8">
        <f ca="1">NOW()-2 + (60/1440)</f>
        <v>45922.715201620369</v>
      </c>
    </row>
    <row r="18" spans="1:3" x14ac:dyDescent="0.25">
      <c r="A18" s="1">
        <f t="shared" ca="1" si="2"/>
        <v>45922</v>
      </c>
      <c r="B18" s="14">
        <v>3</v>
      </c>
      <c r="C18" s="8">
        <f ca="1">NOW()-2 + (70/1440)</f>
        <v>45922.722146064814</v>
      </c>
    </row>
    <row r="19" spans="1:3" x14ac:dyDescent="0.25">
      <c r="A19" s="1">
        <f t="shared" ca="1" si="2"/>
        <v>45922</v>
      </c>
      <c r="B19" s="14">
        <v>3</v>
      </c>
      <c r="C19" s="8">
        <f ca="1">NOW()-2 + (80/1440)</f>
        <v>45922.72909050926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F1933-77F2-4AFB-8F43-8DC7AEE51B36}">
  <dimension ref="A1:E19"/>
  <sheetViews>
    <sheetView workbookViewId="0">
      <selection activeCell="F28" sqref="F28"/>
    </sheetView>
  </sheetViews>
  <sheetFormatPr baseColWidth="10" defaultRowHeight="15" x14ac:dyDescent="0.25"/>
  <cols>
    <col min="2" max="2" width="11.7109375" bestFit="1" customWidth="1"/>
    <col min="3" max="3" width="13.28515625" bestFit="1" customWidth="1"/>
    <col min="4" max="4" width="12.7109375" bestFit="1" customWidth="1"/>
    <col min="5" max="5" width="15.7109375" bestFit="1" customWidth="1"/>
  </cols>
  <sheetData>
    <row r="1" spans="1:5" x14ac:dyDescent="0.25">
      <c r="A1" s="2" t="s">
        <v>67</v>
      </c>
      <c r="B1" s="2" t="s">
        <v>120</v>
      </c>
      <c r="C1" s="2" t="s">
        <v>121</v>
      </c>
      <c r="D1" s="2" t="s">
        <v>122</v>
      </c>
      <c r="E1" s="2" t="s">
        <v>129</v>
      </c>
    </row>
    <row r="2" spans="1:5" x14ac:dyDescent="0.25">
      <c r="A2" s="1">
        <f ca="1">TODAY()</f>
        <v>45924</v>
      </c>
      <c r="B2" t="s">
        <v>68</v>
      </c>
      <c r="C2" t="s">
        <v>75</v>
      </c>
      <c r="D2" t="s">
        <v>123</v>
      </c>
      <c r="E2" t="s">
        <v>118</v>
      </c>
    </row>
    <row r="3" spans="1:5" x14ac:dyDescent="0.25">
      <c r="A3" s="1">
        <f ca="1">TODAY()</f>
        <v>45924</v>
      </c>
      <c r="B3" t="s">
        <v>68</v>
      </c>
      <c r="C3" t="s">
        <v>115</v>
      </c>
      <c r="D3" t="s">
        <v>130</v>
      </c>
      <c r="E3" t="s">
        <v>119</v>
      </c>
    </row>
    <row r="4" spans="1:5" x14ac:dyDescent="0.25">
      <c r="A4" s="1">
        <f ca="1">TODAY()</f>
        <v>45924</v>
      </c>
      <c r="B4" t="s">
        <v>68</v>
      </c>
      <c r="C4" t="s">
        <v>139</v>
      </c>
      <c r="D4" t="s">
        <v>133</v>
      </c>
      <c r="E4" t="s">
        <v>132</v>
      </c>
    </row>
    <row r="5" spans="1:5" x14ac:dyDescent="0.25">
      <c r="A5" s="1">
        <f ca="1">TODAY()</f>
        <v>45924</v>
      </c>
      <c r="B5" t="s">
        <v>68</v>
      </c>
      <c r="C5" t="s">
        <v>135</v>
      </c>
      <c r="D5" t="s">
        <v>136</v>
      </c>
      <c r="E5" t="s">
        <v>135</v>
      </c>
    </row>
    <row r="6" spans="1:5" x14ac:dyDescent="0.25">
      <c r="A6" s="1">
        <f ca="1">TODAY()</f>
        <v>45924</v>
      </c>
      <c r="B6" t="s">
        <v>68</v>
      </c>
      <c r="C6" t="s">
        <v>137</v>
      </c>
      <c r="D6" t="s">
        <v>138</v>
      </c>
      <c r="E6" t="s">
        <v>137</v>
      </c>
    </row>
    <row r="7" spans="1:5" x14ac:dyDescent="0.25">
      <c r="A7" s="1"/>
    </row>
    <row r="8" spans="1:5" x14ac:dyDescent="0.25">
      <c r="A8" s="1"/>
    </row>
    <row r="9" spans="1:5" x14ac:dyDescent="0.25">
      <c r="A9" s="1"/>
    </row>
    <row r="10" spans="1:5" x14ac:dyDescent="0.25">
      <c r="A10" s="1"/>
    </row>
    <row r="11" spans="1:5" x14ac:dyDescent="0.25">
      <c r="A11" s="1"/>
    </row>
    <row r="12" spans="1:5" x14ac:dyDescent="0.25">
      <c r="A12" s="1"/>
    </row>
    <row r="13" spans="1:5" x14ac:dyDescent="0.25">
      <c r="A13" s="1"/>
    </row>
    <row r="14" spans="1:5" x14ac:dyDescent="0.25">
      <c r="A14" s="1"/>
    </row>
    <row r="15" spans="1:5" x14ac:dyDescent="0.25">
      <c r="A15" s="1"/>
    </row>
    <row r="16" spans="1:5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A2F9C-4575-4496-9527-888C91EBF117}">
  <dimension ref="A1:D54"/>
  <sheetViews>
    <sheetView workbookViewId="0">
      <selection activeCell="B2" sqref="B2:B15"/>
    </sheetView>
  </sheetViews>
  <sheetFormatPr baseColWidth="10" defaultRowHeight="15" x14ac:dyDescent="0.25"/>
  <cols>
    <col min="1" max="1" width="18.140625" customWidth="1"/>
    <col min="2" max="2" width="17.42578125" customWidth="1"/>
    <col min="3" max="3" width="19.42578125" customWidth="1"/>
    <col min="4" max="4" width="7.28515625" customWidth="1"/>
  </cols>
  <sheetData>
    <row r="1" spans="1:4" x14ac:dyDescent="0.25">
      <c r="A1" s="2" t="s">
        <v>67</v>
      </c>
      <c r="B1" s="2" t="s">
        <v>62</v>
      </c>
      <c r="C1" s="2" t="s">
        <v>63</v>
      </c>
      <c r="D1" s="2" t="s">
        <v>87</v>
      </c>
    </row>
    <row r="2" spans="1:4" x14ac:dyDescent="0.25">
      <c r="A2" s="1">
        <f ca="1">TODAY()</f>
        <v>45924</v>
      </c>
      <c r="B2" s="8">
        <v>45574.451388888891</v>
      </c>
      <c r="C2" s="9">
        <v>600000</v>
      </c>
      <c r="D2" s="6">
        <v>70</v>
      </c>
    </row>
    <row r="3" spans="1:4" x14ac:dyDescent="0.25">
      <c r="A3" s="1">
        <f t="shared" ref="A3:A13" ca="1" si="0">TODAY()</f>
        <v>45924</v>
      </c>
      <c r="B3" s="8">
        <v>45574.444444444445</v>
      </c>
      <c r="C3" s="9">
        <v>600000</v>
      </c>
      <c r="D3" s="6">
        <v>60</v>
      </c>
    </row>
    <row r="4" spans="1:4" x14ac:dyDescent="0.25">
      <c r="A4" s="1">
        <f t="shared" ca="1" si="0"/>
        <v>45924</v>
      </c>
      <c r="B4" s="8">
        <v>45574.4375</v>
      </c>
      <c r="C4" s="9">
        <v>600000</v>
      </c>
      <c r="D4" s="6">
        <v>65</v>
      </c>
    </row>
    <row r="5" spans="1:4" x14ac:dyDescent="0.25">
      <c r="A5" s="1">
        <f t="shared" ca="1" si="0"/>
        <v>45924</v>
      </c>
      <c r="B5" s="8">
        <v>45574.430555555555</v>
      </c>
      <c r="C5" s="9">
        <v>600000</v>
      </c>
      <c r="D5" s="6">
        <v>80</v>
      </c>
    </row>
    <row r="6" spans="1:4" x14ac:dyDescent="0.25">
      <c r="A6" s="1">
        <f t="shared" ca="1" si="0"/>
        <v>45924</v>
      </c>
      <c r="B6" s="8">
        <v>45574.423611111109</v>
      </c>
      <c r="C6" s="9">
        <v>600000</v>
      </c>
      <c r="D6" s="6">
        <v>70</v>
      </c>
    </row>
    <row r="7" spans="1:4" x14ac:dyDescent="0.25">
      <c r="A7" s="1">
        <f t="shared" ca="1" si="0"/>
        <v>45924</v>
      </c>
      <c r="B7" s="8">
        <v>45574.416666666664</v>
      </c>
      <c r="C7" s="9">
        <v>600000</v>
      </c>
      <c r="D7" s="6">
        <v>60</v>
      </c>
    </row>
    <row r="8" spans="1:4" x14ac:dyDescent="0.25">
      <c r="A8" s="1">
        <f t="shared" ca="1" si="0"/>
        <v>45924</v>
      </c>
      <c r="B8" s="8">
        <v>45574.409722222219</v>
      </c>
      <c r="C8" s="9">
        <v>600000</v>
      </c>
      <c r="D8" s="6">
        <v>70</v>
      </c>
    </row>
    <row r="9" spans="1:4" x14ac:dyDescent="0.25">
      <c r="A9" s="1">
        <f t="shared" ca="1" si="0"/>
        <v>45924</v>
      </c>
      <c r="B9" s="8">
        <v>45574.402777777781</v>
      </c>
      <c r="C9" s="9">
        <v>600000</v>
      </c>
      <c r="D9" s="6">
        <v>70</v>
      </c>
    </row>
    <row r="10" spans="1:4" x14ac:dyDescent="0.25">
      <c r="A10" s="1">
        <f t="shared" ca="1" si="0"/>
        <v>45924</v>
      </c>
      <c r="B10" s="8">
        <v>45574.395833333336</v>
      </c>
      <c r="C10" s="9">
        <v>600000</v>
      </c>
      <c r="D10" s="6">
        <v>65</v>
      </c>
    </row>
    <row r="11" spans="1:4" x14ac:dyDescent="0.25">
      <c r="A11" s="1">
        <f t="shared" ca="1" si="0"/>
        <v>45924</v>
      </c>
      <c r="B11" s="8">
        <v>45574.388888888891</v>
      </c>
      <c r="C11" s="9">
        <v>600000</v>
      </c>
      <c r="D11" s="6">
        <v>75</v>
      </c>
    </row>
    <row r="12" spans="1:4" x14ac:dyDescent="0.25">
      <c r="A12" s="1">
        <f t="shared" ca="1" si="0"/>
        <v>45924</v>
      </c>
      <c r="B12" s="8">
        <v>45574.381944444445</v>
      </c>
      <c r="C12" s="9">
        <v>600000</v>
      </c>
      <c r="D12" s="6">
        <v>70</v>
      </c>
    </row>
    <row r="13" spans="1:4" x14ac:dyDescent="0.25">
      <c r="A13" s="1">
        <f t="shared" ca="1" si="0"/>
        <v>45924</v>
      </c>
      <c r="B13" s="8">
        <v>45574.375</v>
      </c>
      <c r="C13" s="9">
        <v>600000</v>
      </c>
      <c r="D13" s="6">
        <v>80</v>
      </c>
    </row>
    <row r="14" spans="1:4" x14ac:dyDescent="0.25">
      <c r="A14" s="1">
        <f ca="1">TODAY()-1</f>
        <v>45923</v>
      </c>
      <c r="B14" s="8">
        <v>45573.493055555555</v>
      </c>
      <c r="C14" s="9">
        <v>600000</v>
      </c>
      <c r="D14" s="6">
        <v>70</v>
      </c>
    </row>
    <row r="15" spans="1:4" x14ac:dyDescent="0.25">
      <c r="A15" s="1">
        <f t="shared" ref="A15:A25" ca="1" si="1">TODAY()-1</f>
        <v>45923</v>
      </c>
      <c r="B15" s="8">
        <v>45573.486111111109</v>
      </c>
      <c r="C15" s="9">
        <v>600000</v>
      </c>
      <c r="D15" s="6">
        <v>85</v>
      </c>
    </row>
    <row r="16" spans="1:4" x14ac:dyDescent="0.25">
      <c r="A16" s="1">
        <f t="shared" ca="1" si="1"/>
        <v>45923</v>
      </c>
      <c r="B16" s="8">
        <v>45573.479166666664</v>
      </c>
      <c r="C16" s="9">
        <v>600000</v>
      </c>
      <c r="D16" s="6">
        <v>70</v>
      </c>
    </row>
    <row r="17" spans="1:4" x14ac:dyDescent="0.25">
      <c r="A17" s="1">
        <f t="shared" ca="1" si="1"/>
        <v>45923</v>
      </c>
      <c r="B17" s="8">
        <v>45573.472222222219</v>
      </c>
      <c r="C17" s="9">
        <v>600000</v>
      </c>
      <c r="D17" s="6">
        <v>60</v>
      </c>
    </row>
    <row r="18" spans="1:4" x14ac:dyDescent="0.25">
      <c r="A18" s="1">
        <f t="shared" ca="1" si="1"/>
        <v>45923</v>
      </c>
      <c r="B18" s="8">
        <v>45573.465277777781</v>
      </c>
      <c r="C18" s="9">
        <v>600000</v>
      </c>
      <c r="D18" s="6">
        <v>65</v>
      </c>
    </row>
    <row r="19" spans="1:4" x14ac:dyDescent="0.25">
      <c r="A19" s="1">
        <f t="shared" ca="1" si="1"/>
        <v>45923</v>
      </c>
      <c r="B19" s="8">
        <v>45573.458333333336</v>
      </c>
      <c r="C19" s="9">
        <v>600000</v>
      </c>
      <c r="D19" s="6">
        <v>70</v>
      </c>
    </row>
    <row r="20" spans="1:4" x14ac:dyDescent="0.25">
      <c r="A20" s="1">
        <f t="shared" ca="1" si="1"/>
        <v>45923</v>
      </c>
      <c r="B20" s="8">
        <v>45573.451388888891</v>
      </c>
      <c r="C20" s="9">
        <v>600000</v>
      </c>
      <c r="D20" s="6">
        <v>50</v>
      </c>
    </row>
    <row r="21" spans="1:4" x14ac:dyDescent="0.25">
      <c r="A21" s="1">
        <f t="shared" ca="1" si="1"/>
        <v>45923</v>
      </c>
      <c r="B21" s="8">
        <v>45573.444444444445</v>
      </c>
      <c r="C21" s="9">
        <v>600000</v>
      </c>
      <c r="D21" s="6">
        <v>70</v>
      </c>
    </row>
    <row r="22" spans="1:4" x14ac:dyDescent="0.25">
      <c r="A22" s="1">
        <f t="shared" ca="1" si="1"/>
        <v>45923</v>
      </c>
      <c r="B22" s="8">
        <v>45573.4375</v>
      </c>
      <c r="C22" s="9">
        <v>600000</v>
      </c>
      <c r="D22" s="6">
        <v>80</v>
      </c>
    </row>
    <row r="23" spans="1:4" x14ac:dyDescent="0.25">
      <c r="A23" s="1">
        <f t="shared" ca="1" si="1"/>
        <v>45923</v>
      </c>
      <c r="B23" s="8">
        <v>45573.430555555555</v>
      </c>
      <c r="C23" s="9">
        <v>600000</v>
      </c>
      <c r="D23" s="6">
        <v>69</v>
      </c>
    </row>
    <row r="24" spans="1:4" x14ac:dyDescent="0.25">
      <c r="A24" s="1">
        <f t="shared" ca="1" si="1"/>
        <v>45923</v>
      </c>
      <c r="B24" s="8">
        <v>45573.423611111109</v>
      </c>
      <c r="C24" s="9">
        <v>600000</v>
      </c>
      <c r="D24" s="6">
        <v>70</v>
      </c>
    </row>
    <row r="25" spans="1:4" x14ac:dyDescent="0.25">
      <c r="A25" s="1">
        <f t="shared" ca="1" si="1"/>
        <v>45923</v>
      </c>
      <c r="B25" s="8">
        <v>45573.416666666664</v>
      </c>
      <c r="C25" s="9">
        <v>600000</v>
      </c>
      <c r="D25" s="6">
        <v>65</v>
      </c>
    </row>
    <row r="26" spans="1:4" x14ac:dyDescent="0.25">
      <c r="A26" s="1">
        <f ca="1">TODAY()-2</f>
        <v>45922</v>
      </c>
      <c r="B26" s="8">
        <v>45572.347222222219</v>
      </c>
      <c r="C26" s="9">
        <v>600000</v>
      </c>
      <c r="D26" s="6">
        <v>70</v>
      </c>
    </row>
    <row r="27" spans="1:4" x14ac:dyDescent="0.25">
      <c r="A27" s="1">
        <f t="shared" ref="A27:A28" ca="1" si="2">TODAY()-2</f>
        <v>45922</v>
      </c>
      <c r="B27" s="8">
        <v>45572.340277777781</v>
      </c>
      <c r="C27" s="9">
        <v>600000</v>
      </c>
      <c r="D27" s="6">
        <v>75</v>
      </c>
    </row>
    <row r="28" spans="1:4" x14ac:dyDescent="0.25">
      <c r="A28" s="1">
        <f t="shared" ca="1" si="2"/>
        <v>45922</v>
      </c>
      <c r="B28" s="8">
        <v>45572.333333333336</v>
      </c>
      <c r="C28" s="9">
        <v>600000</v>
      </c>
      <c r="D28" s="6">
        <v>80</v>
      </c>
    </row>
    <row r="29" spans="1:4" x14ac:dyDescent="0.25">
      <c r="A29" s="1">
        <f ca="1">TODAY()-3</f>
        <v>45921</v>
      </c>
      <c r="B29" s="8">
        <v>45571.388888888891</v>
      </c>
      <c r="C29" s="9">
        <v>600000</v>
      </c>
      <c r="D29" s="6">
        <v>85</v>
      </c>
    </row>
    <row r="30" spans="1:4" x14ac:dyDescent="0.25">
      <c r="A30" s="1">
        <f t="shared" ref="A30" ca="1" si="3">TODAY()-3</f>
        <v>45921</v>
      </c>
      <c r="B30" s="8">
        <v>45571.381944444445</v>
      </c>
      <c r="C30" s="9">
        <v>600000</v>
      </c>
      <c r="D30" s="6">
        <v>90</v>
      </c>
    </row>
    <row r="31" spans="1:4" x14ac:dyDescent="0.25">
      <c r="A31" s="1">
        <f ca="1">TODAY()-3</f>
        <v>45921</v>
      </c>
      <c r="B31" s="8">
        <v>45571.375</v>
      </c>
      <c r="C31" s="9">
        <v>600000</v>
      </c>
      <c r="D31" s="6">
        <v>70</v>
      </c>
    </row>
    <row r="32" spans="1:4" x14ac:dyDescent="0.25">
      <c r="A32" s="1">
        <f ca="1">TODAY()-4</f>
        <v>45920</v>
      </c>
      <c r="B32" s="8">
        <v>45570.388888888891</v>
      </c>
      <c r="C32" s="9">
        <v>600000</v>
      </c>
      <c r="D32" s="6">
        <v>80</v>
      </c>
    </row>
    <row r="33" spans="1:4" x14ac:dyDescent="0.25">
      <c r="A33" s="1">
        <f t="shared" ref="A33:A34" ca="1" si="4">TODAY()-4</f>
        <v>45920</v>
      </c>
      <c r="B33" s="8">
        <v>45570.381944444445</v>
      </c>
      <c r="C33" s="9">
        <v>600000</v>
      </c>
      <c r="D33" s="6">
        <v>70</v>
      </c>
    </row>
    <row r="34" spans="1:4" x14ac:dyDescent="0.25">
      <c r="A34" s="1">
        <f t="shared" ca="1" si="4"/>
        <v>45920</v>
      </c>
      <c r="B34" s="8">
        <v>45570.375</v>
      </c>
      <c r="C34" s="9">
        <v>600000</v>
      </c>
      <c r="D34" s="6">
        <v>60</v>
      </c>
    </row>
    <row r="35" spans="1:4" x14ac:dyDescent="0.25">
      <c r="A35" s="1">
        <f ca="1">TODAY()-5</f>
        <v>45919</v>
      </c>
      <c r="B35" s="8">
        <v>45569.347222222219</v>
      </c>
      <c r="C35" s="9">
        <v>600000</v>
      </c>
      <c r="D35" s="6">
        <v>80</v>
      </c>
    </row>
    <row r="36" spans="1:4" x14ac:dyDescent="0.25">
      <c r="A36" s="1">
        <f t="shared" ref="A36:A37" ca="1" si="5">TODAY()-5</f>
        <v>45919</v>
      </c>
      <c r="B36" s="8">
        <v>45569.340277777781</v>
      </c>
      <c r="C36" s="9">
        <v>600000</v>
      </c>
      <c r="D36" s="6">
        <v>70</v>
      </c>
    </row>
    <row r="37" spans="1:4" x14ac:dyDescent="0.25">
      <c r="A37" s="1">
        <f t="shared" ca="1" si="5"/>
        <v>45919</v>
      </c>
      <c r="B37" s="8">
        <v>45569.333333333336</v>
      </c>
      <c r="C37" s="9">
        <v>600000</v>
      </c>
      <c r="D37" s="6">
        <v>60</v>
      </c>
    </row>
    <row r="38" spans="1:4" x14ac:dyDescent="0.25">
      <c r="A38" s="1">
        <f ca="1">TODAY()-6</f>
        <v>45918</v>
      </c>
      <c r="B38" s="8">
        <v>45568.388888888891</v>
      </c>
      <c r="C38" s="9">
        <v>600000</v>
      </c>
      <c r="D38" s="6">
        <v>65</v>
      </c>
    </row>
    <row r="39" spans="1:4" x14ac:dyDescent="0.25">
      <c r="A39" s="1">
        <f t="shared" ref="A39:A40" ca="1" si="6">TODAY()-6</f>
        <v>45918</v>
      </c>
      <c r="B39" s="8">
        <v>45568.381944444445</v>
      </c>
      <c r="C39" s="9">
        <v>600000</v>
      </c>
      <c r="D39" s="6">
        <v>75</v>
      </c>
    </row>
    <row r="40" spans="1:4" x14ac:dyDescent="0.25">
      <c r="A40" s="1">
        <f t="shared" ca="1" si="6"/>
        <v>45918</v>
      </c>
      <c r="B40" s="8">
        <v>45568.375</v>
      </c>
      <c r="C40" s="9">
        <v>600000</v>
      </c>
      <c r="D40" s="6">
        <v>70</v>
      </c>
    </row>
    <row r="41" spans="1:4" x14ac:dyDescent="0.25">
      <c r="A41" s="1">
        <f ca="1">TODAY()-7</f>
        <v>45917</v>
      </c>
      <c r="B41" s="8">
        <v>45567.354166666664</v>
      </c>
      <c r="C41" s="9">
        <v>600000</v>
      </c>
      <c r="D41" s="6">
        <v>60</v>
      </c>
    </row>
    <row r="42" spans="1:4" x14ac:dyDescent="0.25">
      <c r="A42" s="1">
        <f ca="1">TODAY()-7</f>
        <v>45917</v>
      </c>
      <c r="B42" s="8">
        <v>45567.347222222219</v>
      </c>
      <c r="C42" s="9">
        <v>600000</v>
      </c>
      <c r="D42" s="6">
        <v>70</v>
      </c>
    </row>
    <row r="43" spans="1:4" x14ac:dyDescent="0.25">
      <c r="A43" s="1">
        <f ca="1">TODAY()-8</f>
        <v>45916</v>
      </c>
      <c r="B43" s="8">
        <v>45566.347222222219</v>
      </c>
      <c r="C43" s="9">
        <v>600000</v>
      </c>
      <c r="D43" s="6">
        <v>80</v>
      </c>
    </row>
    <row r="44" spans="1:4" x14ac:dyDescent="0.25">
      <c r="A44" s="1">
        <f ca="1">TODAY()-8</f>
        <v>45916</v>
      </c>
      <c r="B44" s="8">
        <v>45566.340277777781</v>
      </c>
      <c r="C44" s="9">
        <v>600000</v>
      </c>
      <c r="D44" s="6">
        <v>60</v>
      </c>
    </row>
    <row r="45" spans="1:4" x14ac:dyDescent="0.25">
      <c r="A45" s="1">
        <f ca="1">TODAY()-9</f>
        <v>45915</v>
      </c>
      <c r="B45" s="8">
        <v>45565.465277777781</v>
      </c>
      <c r="C45" s="9">
        <v>600000</v>
      </c>
      <c r="D45" s="6">
        <v>65</v>
      </c>
    </row>
    <row r="46" spans="1:4" x14ac:dyDescent="0.25">
      <c r="A46" s="1">
        <f ca="1">TODAY()-9</f>
        <v>45915</v>
      </c>
      <c r="B46" s="8">
        <v>45565.458333333336</v>
      </c>
      <c r="C46" s="9">
        <v>600000</v>
      </c>
      <c r="D46" s="6">
        <v>70</v>
      </c>
    </row>
    <row r="47" spans="1:4" x14ac:dyDescent="0.25">
      <c r="A47" s="1">
        <f ca="1">TODAY()-10</f>
        <v>45914</v>
      </c>
      <c r="B47" s="8">
        <v>45564.388888888891</v>
      </c>
      <c r="C47" s="9">
        <v>600000</v>
      </c>
      <c r="D47" s="6">
        <v>65</v>
      </c>
    </row>
    <row r="48" spans="1:4" x14ac:dyDescent="0.25">
      <c r="A48" s="1">
        <f ca="1">TODAY()-10</f>
        <v>45914</v>
      </c>
      <c r="B48" s="8">
        <v>45564.381944444445</v>
      </c>
      <c r="C48" s="9">
        <v>600000</v>
      </c>
      <c r="D48" s="6">
        <v>80</v>
      </c>
    </row>
    <row r="49" spans="1:4" x14ac:dyDescent="0.25">
      <c r="A49" s="1">
        <f ca="1">TODAY()-11</f>
        <v>45913</v>
      </c>
      <c r="B49" s="8">
        <v>45563.340277777781</v>
      </c>
      <c r="C49" s="9">
        <v>600000</v>
      </c>
      <c r="D49" s="6">
        <v>75</v>
      </c>
    </row>
    <row r="50" spans="1:4" x14ac:dyDescent="0.25">
      <c r="A50" s="1">
        <f ca="1">TODAY()-11</f>
        <v>45913</v>
      </c>
      <c r="B50" s="8">
        <v>45563.333333333336</v>
      </c>
      <c r="C50" s="9">
        <v>600000</v>
      </c>
      <c r="D50" s="6">
        <v>70</v>
      </c>
    </row>
    <row r="51" spans="1:4" x14ac:dyDescent="0.25">
      <c r="A51" s="1">
        <f ca="1">TODAY()-12</f>
        <v>45912</v>
      </c>
      <c r="B51" s="8">
        <v>45562.381944444445</v>
      </c>
      <c r="C51" s="9">
        <v>600000</v>
      </c>
      <c r="D51" s="6">
        <v>60</v>
      </c>
    </row>
    <row r="52" spans="1:4" x14ac:dyDescent="0.25">
      <c r="A52" s="1">
        <f ca="1">TODAY()-12</f>
        <v>45912</v>
      </c>
      <c r="B52" s="8">
        <v>45562.375</v>
      </c>
      <c r="C52" s="9">
        <v>600000</v>
      </c>
      <c r="D52" s="6">
        <v>70</v>
      </c>
    </row>
    <row r="53" spans="1:4" x14ac:dyDescent="0.25">
      <c r="A53" s="1">
        <f ca="1">TODAY()-13</f>
        <v>45911</v>
      </c>
      <c r="B53" s="8">
        <v>45561.423611111109</v>
      </c>
      <c r="C53" s="9">
        <v>600000</v>
      </c>
      <c r="D53" s="6">
        <v>60</v>
      </c>
    </row>
    <row r="54" spans="1:4" x14ac:dyDescent="0.25">
      <c r="A54" s="1">
        <f ca="1">TODAY()-13</f>
        <v>45911</v>
      </c>
      <c r="B54" s="8">
        <v>45561.416666666664</v>
      </c>
      <c r="C54" s="9">
        <v>600000</v>
      </c>
      <c r="D54" s="6">
        <v>60</v>
      </c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554F9-DED3-4E92-A943-1BE14503AD1F}">
  <dimension ref="A1:D61"/>
  <sheetViews>
    <sheetView workbookViewId="0">
      <selection activeCell="G19" sqref="G19"/>
    </sheetView>
  </sheetViews>
  <sheetFormatPr baseColWidth="10" defaultColWidth="16.140625" defaultRowHeight="15" x14ac:dyDescent="0.25"/>
  <sheetData>
    <row r="1" spans="1:4" x14ac:dyDescent="0.25">
      <c r="A1" s="2" t="s">
        <v>67</v>
      </c>
      <c r="B1" s="2" t="s">
        <v>62</v>
      </c>
      <c r="C1" s="2" t="s">
        <v>63</v>
      </c>
      <c r="D1" s="2" t="s">
        <v>87</v>
      </c>
    </row>
    <row r="2" spans="1:4" x14ac:dyDescent="0.25">
      <c r="A2" s="1">
        <f ca="1">TODAY()</f>
        <v>45924</v>
      </c>
      <c r="B2" s="8">
        <v>44853.583333333336</v>
      </c>
      <c r="C2" s="9">
        <v>1800000</v>
      </c>
      <c r="D2" s="6">
        <v>12</v>
      </c>
    </row>
    <row r="3" spans="1:4" x14ac:dyDescent="0.25">
      <c r="A3" s="1">
        <f t="shared" ref="A3:A17" ca="1" si="0">TODAY()</f>
        <v>45924</v>
      </c>
      <c r="B3" s="8">
        <v>44853.5625</v>
      </c>
      <c r="C3" s="9">
        <v>1800000</v>
      </c>
      <c r="D3" s="6">
        <v>10</v>
      </c>
    </row>
    <row r="4" spans="1:4" x14ac:dyDescent="0.25">
      <c r="A4" s="1">
        <f t="shared" ca="1" si="0"/>
        <v>45924</v>
      </c>
      <c r="B4" s="8">
        <v>44853.541666666664</v>
      </c>
      <c r="C4" s="9">
        <v>1800000</v>
      </c>
      <c r="D4" s="6">
        <v>8</v>
      </c>
    </row>
    <row r="5" spans="1:4" x14ac:dyDescent="0.25">
      <c r="A5" s="1">
        <f t="shared" ca="1" si="0"/>
        <v>45924</v>
      </c>
      <c r="B5" s="8">
        <v>44853.520833333336</v>
      </c>
      <c r="C5" s="9">
        <v>1800000</v>
      </c>
      <c r="D5" s="6">
        <v>22</v>
      </c>
    </row>
    <row r="6" spans="1:4" x14ac:dyDescent="0.25">
      <c r="A6" s="1">
        <f t="shared" ca="1" si="0"/>
        <v>45924</v>
      </c>
      <c r="B6" s="8">
        <v>44853.5</v>
      </c>
      <c r="C6" s="9">
        <v>1800000</v>
      </c>
      <c r="D6" s="6">
        <v>8</v>
      </c>
    </row>
    <row r="7" spans="1:4" x14ac:dyDescent="0.25">
      <c r="A7" s="1">
        <f t="shared" ca="1" si="0"/>
        <v>45924</v>
      </c>
      <c r="B7" s="8">
        <v>44853.479166666664</v>
      </c>
      <c r="C7" s="9">
        <v>1800000</v>
      </c>
      <c r="D7" s="6">
        <v>7</v>
      </c>
    </row>
    <row r="8" spans="1:4" x14ac:dyDescent="0.25">
      <c r="A8" s="1">
        <f t="shared" ca="1" si="0"/>
        <v>45924</v>
      </c>
      <c r="B8" s="8">
        <v>44853.458333333336</v>
      </c>
      <c r="C8" s="9">
        <v>1800000</v>
      </c>
      <c r="D8" s="6">
        <v>6</v>
      </c>
    </row>
    <row r="9" spans="1:4" x14ac:dyDescent="0.25">
      <c r="A9" s="1">
        <f t="shared" ca="1" si="0"/>
        <v>45924</v>
      </c>
      <c r="B9" s="8">
        <v>44853.4375</v>
      </c>
      <c r="C9" s="9">
        <v>1800000</v>
      </c>
      <c r="D9" s="6">
        <v>6</v>
      </c>
    </row>
    <row r="10" spans="1:4" x14ac:dyDescent="0.25">
      <c r="A10" s="1">
        <f t="shared" ca="1" si="0"/>
        <v>45924</v>
      </c>
      <c r="B10" s="8">
        <v>44853.416666666664</v>
      </c>
      <c r="C10" s="9">
        <v>1800000</v>
      </c>
      <c r="D10" s="6">
        <v>80</v>
      </c>
    </row>
    <row r="11" spans="1:4" x14ac:dyDescent="0.25">
      <c r="A11" s="1">
        <f t="shared" ca="1" si="0"/>
        <v>45924</v>
      </c>
      <c r="B11" s="8">
        <v>44853.395833333336</v>
      </c>
      <c r="C11" s="9">
        <v>1800000</v>
      </c>
      <c r="D11" s="6">
        <v>8</v>
      </c>
    </row>
    <row r="12" spans="1:4" x14ac:dyDescent="0.25">
      <c r="A12" s="1">
        <f t="shared" ca="1" si="0"/>
        <v>45924</v>
      </c>
      <c r="B12" s="8">
        <v>44853.375</v>
      </c>
      <c r="C12" s="9">
        <v>1800000</v>
      </c>
      <c r="D12" s="6">
        <v>6</v>
      </c>
    </row>
    <row r="13" spans="1:4" x14ac:dyDescent="0.25">
      <c r="A13" s="1">
        <f t="shared" ca="1" si="0"/>
        <v>45924</v>
      </c>
      <c r="B13" s="8">
        <v>44853.354166666664</v>
      </c>
      <c r="C13" s="9">
        <v>1800000</v>
      </c>
      <c r="D13" s="6">
        <v>6</v>
      </c>
    </row>
    <row r="14" spans="1:4" x14ac:dyDescent="0.25">
      <c r="A14" s="1">
        <f t="shared" ca="1" si="0"/>
        <v>45924</v>
      </c>
      <c r="B14" s="8">
        <v>44853.333333333336</v>
      </c>
      <c r="C14" s="9">
        <v>1800000</v>
      </c>
      <c r="D14" s="6">
        <v>2</v>
      </c>
    </row>
    <row r="15" spans="1:4" x14ac:dyDescent="0.25">
      <c r="A15" s="1">
        <f t="shared" ca="1" si="0"/>
        <v>45924</v>
      </c>
      <c r="B15" s="8">
        <v>44853.3125</v>
      </c>
      <c r="C15" s="9">
        <v>1800000</v>
      </c>
      <c r="D15" s="6">
        <v>6</v>
      </c>
    </row>
    <row r="16" spans="1:4" x14ac:dyDescent="0.25">
      <c r="A16" s="1">
        <f t="shared" ca="1" si="0"/>
        <v>45924</v>
      </c>
      <c r="B16" s="8">
        <v>44853.291666666664</v>
      </c>
      <c r="C16" s="9">
        <v>1800000</v>
      </c>
      <c r="D16" s="6">
        <v>2</v>
      </c>
    </row>
    <row r="17" spans="1:4" x14ac:dyDescent="0.25">
      <c r="A17" s="1">
        <f t="shared" ca="1" si="0"/>
        <v>45924</v>
      </c>
      <c r="B17" s="8">
        <v>44853.270833333336</v>
      </c>
      <c r="C17" s="9">
        <v>1800000</v>
      </c>
      <c r="D17" s="6">
        <v>3</v>
      </c>
    </row>
    <row r="18" spans="1:4" x14ac:dyDescent="0.25">
      <c r="A18" s="1">
        <f ca="1">TODAY()-1</f>
        <v>45923</v>
      </c>
      <c r="B18" s="8">
        <v>44852.583333333336</v>
      </c>
      <c r="C18" s="9">
        <v>1800000</v>
      </c>
      <c r="D18" s="6">
        <v>20</v>
      </c>
    </row>
    <row r="19" spans="1:4" x14ac:dyDescent="0.25">
      <c r="A19" s="1">
        <f t="shared" ref="A19:A32" ca="1" si="1">TODAY()-1</f>
        <v>45923</v>
      </c>
      <c r="B19" s="8">
        <v>44852.5625</v>
      </c>
      <c r="C19" s="9">
        <v>1800000</v>
      </c>
      <c r="D19" s="6">
        <v>5</v>
      </c>
    </row>
    <row r="20" spans="1:4" x14ac:dyDescent="0.25">
      <c r="A20" s="1">
        <f t="shared" ca="1" si="1"/>
        <v>45923</v>
      </c>
      <c r="B20" s="8">
        <v>44852.541666666664</v>
      </c>
      <c r="C20" s="9">
        <v>1800000</v>
      </c>
      <c r="D20" s="6">
        <v>35</v>
      </c>
    </row>
    <row r="21" spans="1:4" x14ac:dyDescent="0.25">
      <c r="A21" s="1">
        <f t="shared" ca="1" si="1"/>
        <v>45923</v>
      </c>
      <c r="B21" s="8">
        <v>44852.520833333336</v>
      </c>
      <c r="C21" s="9">
        <v>1800000</v>
      </c>
      <c r="D21" s="6">
        <v>18</v>
      </c>
    </row>
    <row r="22" spans="1:4" x14ac:dyDescent="0.25">
      <c r="A22" s="1">
        <f t="shared" ca="1" si="1"/>
        <v>45923</v>
      </c>
      <c r="B22" s="8">
        <v>44852.5</v>
      </c>
      <c r="C22" s="9">
        <v>1800000</v>
      </c>
      <c r="D22" s="6">
        <v>22</v>
      </c>
    </row>
    <row r="23" spans="1:4" x14ac:dyDescent="0.25">
      <c r="A23" s="1">
        <f t="shared" ca="1" si="1"/>
        <v>45923</v>
      </c>
      <c r="B23" s="8">
        <v>44852.479166666664</v>
      </c>
      <c r="C23" s="9">
        <v>1800000</v>
      </c>
      <c r="D23" s="6">
        <v>23</v>
      </c>
    </row>
    <row r="24" spans="1:4" x14ac:dyDescent="0.25">
      <c r="A24" s="1">
        <f t="shared" ca="1" si="1"/>
        <v>45923</v>
      </c>
      <c r="B24" s="8">
        <v>44852.458333333336</v>
      </c>
      <c r="C24" s="9">
        <v>1800000</v>
      </c>
      <c r="D24" s="6">
        <v>17</v>
      </c>
    </row>
    <row r="25" spans="1:4" x14ac:dyDescent="0.25">
      <c r="A25" s="1">
        <f t="shared" ca="1" si="1"/>
        <v>45923</v>
      </c>
      <c r="B25" s="8">
        <v>44852.4375</v>
      </c>
      <c r="C25" s="9">
        <v>1800000</v>
      </c>
      <c r="D25" s="6">
        <v>20</v>
      </c>
    </row>
    <row r="26" spans="1:4" x14ac:dyDescent="0.25">
      <c r="A26" s="1">
        <f t="shared" ca="1" si="1"/>
        <v>45923</v>
      </c>
      <c r="B26" s="8">
        <v>44852.416666666664</v>
      </c>
      <c r="C26" s="9">
        <v>1800000</v>
      </c>
      <c r="D26" s="6">
        <v>80</v>
      </c>
    </row>
    <row r="27" spans="1:4" x14ac:dyDescent="0.25">
      <c r="A27" s="1">
        <f t="shared" ca="1" si="1"/>
        <v>45923</v>
      </c>
      <c r="B27" s="8">
        <v>44852.395833333336</v>
      </c>
      <c r="C27" s="9">
        <v>1800000</v>
      </c>
      <c r="D27" s="6">
        <v>16</v>
      </c>
    </row>
    <row r="28" spans="1:4" x14ac:dyDescent="0.25">
      <c r="A28" s="1">
        <f t="shared" ca="1" si="1"/>
        <v>45923</v>
      </c>
      <c r="B28" s="8">
        <v>44852.375</v>
      </c>
      <c r="C28" s="9">
        <v>1800000</v>
      </c>
      <c r="D28" s="6">
        <v>10</v>
      </c>
    </row>
    <row r="29" spans="1:4" x14ac:dyDescent="0.25">
      <c r="A29" s="1">
        <f t="shared" ca="1" si="1"/>
        <v>45923</v>
      </c>
      <c r="B29" s="8">
        <v>44852.354166666664</v>
      </c>
      <c r="C29" s="9">
        <v>1800000</v>
      </c>
      <c r="D29" s="6">
        <v>8</v>
      </c>
    </row>
    <row r="30" spans="1:4" x14ac:dyDescent="0.25">
      <c r="A30" s="1">
        <f t="shared" ca="1" si="1"/>
        <v>45923</v>
      </c>
      <c r="B30" s="8">
        <v>44852.333333333336</v>
      </c>
      <c r="C30" s="9">
        <v>1800000</v>
      </c>
      <c r="D30" s="6">
        <v>8</v>
      </c>
    </row>
    <row r="31" spans="1:4" x14ac:dyDescent="0.25">
      <c r="A31" s="1">
        <f t="shared" ca="1" si="1"/>
        <v>45923</v>
      </c>
      <c r="B31" s="8">
        <v>44852.3125</v>
      </c>
      <c r="C31" s="9">
        <v>1800000</v>
      </c>
      <c r="D31" s="6">
        <v>10</v>
      </c>
    </row>
    <row r="32" spans="1:4" x14ac:dyDescent="0.25">
      <c r="A32" s="1">
        <f t="shared" ca="1" si="1"/>
        <v>45923</v>
      </c>
      <c r="B32" s="8">
        <v>44852.291666666664</v>
      </c>
      <c r="C32" s="9">
        <v>1800000</v>
      </c>
      <c r="D32" s="6">
        <v>8</v>
      </c>
    </row>
    <row r="33" spans="1:4" x14ac:dyDescent="0.25">
      <c r="A33" s="1">
        <f ca="1">TODAY()-1</f>
        <v>45923</v>
      </c>
      <c r="B33" s="8">
        <v>44852.270833333336</v>
      </c>
      <c r="C33" s="9">
        <v>1800000</v>
      </c>
      <c r="D33" s="6">
        <v>20</v>
      </c>
    </row>
    <row r="34" spans="1:4" x14ac:dyDescent="0.25">
      <c r="A34" s="1">
        <f ca="1">TODAY()-2</f>
        <v>45922</v>
      </c>
      <c r="B34" s="8">
        <v>44851.583333333336</v>
      </c>
      <c r="C34" s="9">
        <v>1800000</v>
      </c>
      <c r="D34" s="6">
        <v>18</v>
      </c>
    </row>
    <row r="35" spans="1:4" x14ac:dyDescent="0.25">
      <c r="A35" s="1">
        <f t="shared" ref="A35:A49" ca="1" si="2">TODAY()-2</f>
        <v>45922</v>
      </c>
      <c r="B35" s="8">
        <v>44851.5625</v>
      </c>
      <c r="C35" s="9">
        <v>1800000</v>
      </c>
      <c r="D35" s="6">
        <v>16</v>
      </c>
    </row>
    <row r="36" spans="1:4" x14ac:dyDescent="0.25">
      <c r="A36" s="1">
        <f t="shared" ca="1" si="2"/>
        <v>45922</v>
      </c>
      <c r="B36" s="8">
        <v>44851.541666666664</v>
      </c>
      <c r="C36" s="9">
        <v>1800000</v>
      </c>
      <c r="D36" s="6">
        <v>20</v>
      </c>
    </row>
    <row r="37" spans="1:4" x14ac:dyDescent="0.25">
      <c r="A37" s="1">
        <f t="shared" ca="1" si="2"/>
        <v>45922</v>
      </c>
      <c r="B37" s="8">
        <v>44851.520833333336</v>
      </c>
      <c r="C37" s="9">
        <v>1800000</v>
      </c>
      <c r="D37" s="6">
        <v>22</v>
      </c>
    </row>
    <row r="38" spans="1:4" x14ac:dyDescent="0.25">
      <c r="A38" s="1">
        <f t="shared" ca="1" si="2"/>
        <v>45922</v>
      </c>
      <c r="B38" s="8">
        <v>44851.5</v>
      </c>
      <c r="C38" s="9">
        <v>1800000</v>
      </c>
      <c r="D38" s="6">
        <v>14</v>
      </c>
    </row>
    <row r="39" spans="1:4" x14ac:dyDescent="0.25">
      <c r="A39" s="1">
        <f t="shared" ca="1" si="2"/>
        <v>45922</v>
      </c>
      <c r="B39" s="8">
        <v>44851.479166666664</v>
      </c>
      <c r="C39" s="9">
        <v>1800000</v>
      </c>
      <c r="D39" s="6">
        <v>17</v>
      </c>
    </row>
    <row r="40" spans="1:4" x14ac:dyDescent="0.25">
      <c r="A40" s="1">
        <f t="shared" ca="1" si="2"/>
        <v>45922</v>
      </c>
      <c r="B40" s="8">
        <v>44851.458333333336</v>
      </c>
      <c r="C40" s="9">
        <v>1800000</v>
      </c>
      <c r="D40" s="6">
        <v>19</v>
      </c>
    </row>
    <row r="41" spans="1:4" x14ac:dyDescent="0.25">
      <c r="A41" s="1">
        <f t="shared" ca="1" si="2"/>
        <v>45922</v>
      </c>
      <c r="B41" s="8">
        <v>44851.4375</v>
      </c>
      <c r="C41" s="9">
        <v>1800000</v>
      </c>
      <c r="D41" s="6">
        <v>18</v>
      </c>
    </row>
    <row r="42" spans="1:4" x14ac:dyDescent="0.25">
      <c r="A42" s="1">
        <f t="shared" ca="1" si="2"/>
        <v>45922</v>
      </c>
      <c r="B42" s="8">
        <v>44851.416666666664</v>
      </c>
      <c r="C42" s="9">
        <v>1800000</v>
      </c>
      <c r="D42" s="6">
        <v>80</v>
      </c>
    </row>
    <row r="43" spans="1:4" x14ac:dyDescent="0.25">
      <c r="A43" s="1">
        <f t="shared" ca="1" si="2"/>
        <v>45922</v>
      </c>
      <c r="B43" s="8">
        <v>44851.395833333336</v>
      </c>
      <c r="C43" s="9">
        <v>1800000</v>
      </c>
      <c r="D43" s="6">
        <v>10</v>
      </c>
    </row>
    <row r="44" spans="1:4" x14ac:dyDescent="0.25">
      <c r="A44" s="1">
        <f t="shared" ca="1" si="2"/>
        <v>45922</v>
      </c>
      <c r="B44" s="8">
        <v>44851.375</v>
      </c>
      <c r="C44" s="9">
        <v>1800000</v>
      </c>
      <c r="D44" s="6">
        <v>9</v>
      </c>
    </row>
    <row r="45" spans="1:4" x14ac:dyDescent="0.25">
      <c r="A45" s="1">
        <f t="shared" ca="1" si="2"/>
        <v>45922</v>
      </c>
      <c r="B45" s="8">
        <v>44851.354166666664</v>
      </c>
      <c r="C45" s="9">
        <v>1800000</v>
      </c>
      <c r="D45" s="6">
        <v>11</v>
      </c>
    </row>
    <row r="46" spans="1:4" x14ac:dyDescent="0.25">
      <c r="A46" s="1">
        <f t="shared" ca="1" si="2"/>
        <v>45922</v>
      </c>
      <c r="B46" s="8">
        <v>44851.333333333336</v>
      </c>
      <c r="C46" s="9">
        <v>1800000</v>
      </c>
      <c r="D46" s="6">
        <v>8</v>
      </c>
    </row>
    <row r="47" spans="1:4" x14ac:dyDescent="0.25">
      <c r="A47" s="1">
        <f t="shared" ca="1" si="2"/>
        <v>45922</v>
      </c>
      <c r="B47" s="8">
        <v>44851.3125</v>
      </c>
      <c r="C47" s="9">
        <v>1800000</v>
      </c>
      <c r="D47" s="6">
        <v>6</v>
      </c>
    </row>
    <row r="48" spans="1:4" x14ac:dyDescent="0.25">
      <c r="A48" s="1">
        <f t="shared" ca="1" si="2"/>
        <v>45922</v>
      </c>
      <c r="B48" s="8">
        <v>44851.291666666664</v>
      </c>
      <c r="C48" s="9">
        <v>1800000</v>
      </c>
      <c r="D48" s="6">
        <v>10</v>
      </c>
    </row>
    <row r="49" spans="1:4" x14ac:dyDescent="0.25">
      <c r="A49" s="1">
        <f t="shared" ca="1" si="2"/>
        <v>45922</v>
      </c>
      <c r="B49" s="8">
        <v>44851.270833333336</v>
      </c>
      <c r="C49" s="9">
        <v>1800000</v>
      </c>
      <c r="D49" s="6">
        <v>10</v>
      </c>
    </row>
    <row r="50" spans="1:4" x14ac:dyDescent="0.25">
      <c r="A50" s="1">
        <f ca="1">TODAY()-3</f>
        <v>45921</v>
      </c>
      <c r="B50" s="8">
        <v>44850.393055555556</v>
      </c>
      <c r="C50" s="9">
        <v>1800000</v>
      </c>
      <c r="D50" s="6">
        <v>15</v>
      </c>
    </row>
    <row r="51" spans="1:4" x14ac:dyDescent="0.25">
      <c r="A51" s="1">
        <f ca="1">TODAY()-4</f>
        <v>45920</v>
      </c>
      <c r="B51" s="8">
        <v>44849.393055555556</v>
      </c>
      <c r="C51" s="9">
        <v>1800000</v>
      </c>
      <c r="D51" s="6">
        <v>18</v>
      </c>
    </row>
    <row r="52" spans="1:4" x14ac:dyDescent="0.25">
      <c r="A52" s="1">
        <f ca="1">TODAY()-5</f>
        <v>45919</v>
      </c>
      <c r="B52" s="8">
        <v>44848.393055555556</v>
      </c>
      <c r="C52" s="9">
        <v>1800000</v>
      </c>
      <c r="D52" s="6">
        <v>19</v>
      </c>
    </row>
    <row r="53" spans="1:4" x14ac:dyDescent="0.25">
      <c r="A53" s="1">
        <f ca="1">TODAY()-6</f>
        <v>45918</v>
      </c>
      <c r="B53" s="8">
        <v>44847.393055555556</v>
      </c>
      <c r="C53" s="9">
        <v>1800000</v>
      </c>
      <c r="D53" s="6">
        <v>20</v>
      </c>
    </row>
    <row r="54" spans="1:4" x14ac:dyDescent="0.25">
      <c r="A54" s="1">
        <f ca="1">TODAY()-7</f>
        <v>45917</v>
      </c>
      <c r="B54" s="8">
        <v>44846.393055555556</v>
      </c>
      <c r="C54" s="9">
        <v>1800000</v>
      </c>
      <c r="D54" s="6">
        <v>26</v>
      </c>
    </row>
    <row r="55" spans="1:4" x14ac:dyDescent="0.25">
      <c r="A55" s="1">
        <f ca="1">TODAY()-8</f>
        <v>45916</v>
      </c>
      <c r="B55" s="8">
        <v>44845.393055555556</v>
      </c>
      <c r="C55" s="9">
        <v>1800000</v>
      </c>
      <c r="D55" s="6">
        <v>17</v>
      </c>
    </row>
    <row r="56" spans="1:4" x14ac:dyDescent="0.25">
      <c r="A56" s="1">
        <f ca="1">TODAY()-9</f>
        <v>45915</v>
      </c>
      <c r="B56" s="8">
        <v>44844.393055555556</v>
      </c>
      <c r="C56" s="9">
        <v>1800000</v>
      </c>
      <c r="D56" s="6">
        <v>11</v>
      </c>
    </row>
    <row r="57" spans="1:4" x14ac:dyDescent="0.25">
      <c r="A57" s="1">
        <f ca="1">TODAY()-10</f>
        <v>45914</v>
      </c>
      <c r="B57" s="8">
        <v>44843.393055555556</v>
      </c>
      <c r="C57" s="9">
        <v>1800000</v>
      </c>
      <c r="D57" s="6">
        <v>18</v>
      </c>
    </row>
    <row r="58" spans="1:4" x14ac:dyDescent="0.25">
      <c r="A58" s="1">
        <f ca="1">TODAY()-11</f>
        <v>45913</v>
      </c>
      <c r="B58" s="8">
        <v>44842.393055555556</v>
      </c>
      <c r="C58" s="9">
        <v>1800000</v>
      </c>
      <c r="D58" s="6">
        <v>16</v>
      </c>
    </row>
    <row r="59" spans="1:4" x14ac:dyDescent="0.25">
      <c r="A59" s="1">
        <f ca="1">TODAY()-12</f>
        <v>45912</v>
      </c>
      <c r="B59" s="8">
        <v>44841.393055555556</v>
      </c>
      <c r="C59" s="9">
        <v>1800000</v>
      </c>
      <c r="D59" s="6">
        <v>16</v>
      </c>
    </row>
    <row r="60" spans="1:4" x14ac:dyDescent="0.25">
      <c r="A60" s="1">
        <f ca="1">TODAY()-13</f>
        <v>45911</v>
      </c>
      <c r="B60" s="8">
        <v>44840.393055555556</v>
      </c>
      <c r="C60" s="9">
        <v>1800000</v>
      </c>
      <c r="D60" s="6">
        <v>14</v>
      </c>
    </row>
    <row r="61" spans="1:4" x14ac:dyDescent="0.25">
      <c r="A61" s="1">
        <f ca="1">TODAY()-14</f>
        <v>45910</v>
      </c>
      <c r="B61" s="8">
        <v>44839.393055555556</v>
      </c>
      <c r="C61" s="9">
        <v>1800000</v>
      </c>
      <c r="D61" s="6">
        <v>15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B8ED-4C16-4D80-872D-344DA976F68A}">
  <dimension ref="A1:D19"/>
  <sheetViews>
    <sheetView workbookViewId="0">
      <selection activeCell="B2" sqref="B2"/>
    </sheetView>
  </sheetViews>
  <sheetFormatPr baseColWidth="10" defaultRowHeight="15" x14ac:dyDescent="0.25"/>
  <cols>
    <col min="2" max="3" width="18" bestFit="1" customWidth="1"/>
  </cols>
  <sheetData>
    <row r="1" spans="1:4" x14ac:dyDescent="0.25">
      <c r="A1" s="7" t="s">
        <v>67</v>
      </c>
      <c r="B1" s="2" t="s">
        <v>62</v>
      </c>
      <c r="C1" s="2" t="s">
        <v>63</v>
      </c>
      <c r="D1" s="2" t="s">
        <v>211</v>
      </c>
    </row>
    <row r="2" spans="1:4" x14ac:dyDescent="0.25">
      <c r="A2" s="1">
        <f ca="1">TODAY()</f>
        <v>45924</v>
      </c>
      <c r="B2" s="16">
        <v>45915.020138888889</v>
      </c>
      <c r="C2" s="16">
        <v>45915.040972222218</v>
      </c>
      <c r="D2" s="9">
        <v>1800</v>
      </c>
    </row>
    <row r="3" spans="1:4" x14ac:dyDescent="0.25">
      <c r="A3" s="1">
        <f ca="1">TODAY()</f>
        <v>45924</v>
      </c>
      <c r="B3" s="16">
        <v>45915.041666666664</v>
      </c>
      <c r="C3" s="16">
        <v>45915.061111111107</v>
      </c>
      <c r="D3" s="9">
        <v>1800</v>
      </c>
    </row>
    <row r="4" spans="1:4" x14ac:dyDescent="0.25">
      <c r="A4" s="1">
        <f ca="1">TODAY()-1</f>
        <v>45923</v>
      </c>
      <c r="B4" s="16">
        <v>45915.0625</v>
      </c>
      <c r="C4" s="16">
        <v>45915.082638888889</v>
      </c>
      <c r="D4" s="9">
        <v>1640</v>
      </c>
    </row>
    <row r="5" spans="1:4" x14ac:dyDescent="0.25">
      <c r="A5" s="1">
        <f ca="1">TODAY()-2</f>
        <v>45922</v>
      </c>
      <c r="B5" s="16">
        <v>45915.082638888889</v>
      </c>
      <c r="C5" s="16">
        <v>45915.103472222218</v>
      </c>
      <c r="D5" s="9">
        <v>1800</v>
      </c>
    </row>
    <row r="6" spans="1:4" x14ac:dyDescent="0.25">
      <c r="A6" s="1">
        <f ca="1">TODAY()-2</f>
        <v>45922</v>
      </c>
      <c r="B6" s="16">
        <v>45915.104166666657</v>
      </c>
      <c r="C6" s="16">
        <v>45915.124305555553</v>
      </c>
      <c r="D6" s="9">
        <v>1720</v>
      </c>
    </row>
    <row r="7" spans="1:4" x14ac:dyDescent="0.25">
      <c r="A7" s="1">
        <f ca="1">TODAY()-3</f>
        <v>45921</v>
      </c>
      <c r="B7" s="16">
        <v>45915.125</v>
      </c>
      <c r="C7" s="16">
        <v>45915.143750000003</v>
      </c>
      <c r="D7" s="9">
        <v>2200</v>
      </c>
    </row>
    <row r="8" spans="1:4" x14ac:dyDescent="0.25">
      <c r="A8" s="1">
        <f ca="1">TODAY()-4</f>
        <v>45920</v>
      </c>
      <c r="B8" s="16">
        <v>45915.145138888889</v>
      </c>
      <c r="C8" s="16">
        <v>45915.147222222222</v>
      </c>
      <c r="D8" s="9">
        <v>2060</v>
      </c>
    </row>
    <row r="9" spans="1:4" x14ac:dyDescent="0.25">
      <c r="A9" s="1">
        <f ca="1">TODAY()-5</f>
        <v>45919</v>
      </c>
      <c r="B9" s="16">
        <v>45915.147916666669</v>
      </c>
      <c r="C9" s="16">
        <v>45915.165972222218</v>
      </c>
      <c r="D9" s="9">
        <v>1800</v>
      </c>
    </row>
    <row r="10" spans="1:4" x14ac:dyDescent="0.25">
      <c r="A10" s="1">
        <f ca="1">TODAY()-6</f>
        <v>45918</v>
      </c>
      <c r="B10" s="16">
        <v>45915.165972222218</v>
      </c>
      <c r="C10" s="16">
        <v>45915.186805555553</v>
      </c>
      <c r="D10" s="9">
        <v>1640</v>
      </c>
    </row>
    <row r="11" spans="1:4" x14ac:dyDescent="0.25">
      <c r="A11" s="1">
        <f ca="1">TODAY()-7</f>
        <v>45917</v>
      </c>
      <c r="B11" s="16">
        <v>45915.1875</v>
      </c>
      <c r="C11" s="16">
        <v>45915.207638888889</v>
      </c>
      <c r="D11" s="9">
        <v>1760</v>
      </c>
    </row>
    <row r="12" spans="1:4" x14ac:dyDescent="0.25">
      <c r="A12" s="1">
        <f ca="1">TODAY()-8</f>
        <v>45916</v>
      </c>
      <c r="B12" s="16">
        <v>45915.208333333343</v>
      </c>
      <c r="C12" s="16">
        <v>45915.227777777778</v>
      </c>
      <c r="D12" s="9">
        <v>2300</v>
      </c>
    </row>
    <row r="13" spans="1:4" x14ac:dyDescent="0.25">
      <c r="A13" s="1">
        <f ca="1">TODAY()-8</f>
        <v>45916</v>
      </c>
      <c r="B13" s="16">
        <v>45915.229166666657</v>
      </c>
      <c r="C13" s="16">
        <v>45915.245138888888</v>
      </c>
      <c r="D13" s="9">
        <v>2100</v>
      </c>
    </row>
    <row r="14" spans="1:4" x14ac:dyDescent="0.25">
      <c r="A14" s="1">
        <f ca="1">TODAY()-9</f>
        <v>45915</v>
      </c>
      <c r="B14" s="16">
        <v>45915.245138888888</v>
      </c>
      <c r="C14" s="16">
        <v>45915.26458333333</v>
      </c>
      <c r="D14" s="9">
        <v>2060</v>
      </c>
    </row>
    <row r="15" spans="1:4" x14ac:dyDescent="0.25">
      <c r="A15" s="1">
        <f ca="1">TODAY()-10</f>
        <v>45914</v>
      </c>
      <c r="B15" s="16">
        <v>45915.265972222223</v>
      </c>
      <c r="C15" s="16">
        <v>45915.284722222219</v>
      </c>
      <c r="D15" s="9">
        <v>1800</v>
      </c>
    </row>
    <row r="16" spans="1:4" x14ac:dyDescent="0.25">
      <c r="A16" s="1">
        <f ca="1">TODAY()-11</f>
        <v>45913</v>
      </c>
      <c r="B16" s="16">
        <v>45915.286805555559</v>
      </c>
      <c r="C16" s="16">
        <v>45915.302083333343</v>
      </c>
      <c r="D16" s="9">
        <v>1640</v>
      </c>
    </row>
    <row r="17" spans="1:4" x14ac:dyDescent="0.25">
      <c r="A17" s="1">
        <f ca="1">TODAY()-12</f>
        <v>45912</v>
      </c>
      <c r="B17" s="16">
        <v>45915.302083333343</v>
      </c>
      <c r="C17" s="16">
        <v>45915.3125</v>
      </c>
      <c r="D17" s="9">
        <v>1760</v>
      </c>
    </row>
    <row r="18" spans="1:4" x14ac:dyDescent="0.25">
      <c r="A18" s="1">
        <f ca="1">TODAY()-13</f>
        <v>45911</v>
      </c>
      <c r="B18" s="16">
        <v>45915.302083333343</v>
      </c>
      <c r="C18" s="16">
        <v>45915.3125</v>
      </c>
      <c r="D18" s="9">
        <v>2200</v>
      </c>
    </row>
    <row r="19" spans="1:4" x14ac:dyDescent="0.25">
      <c r="A19" s="1">
        <f ca="1">TODAY()-14</f>
        <v>45910</v>
      </c>
      <c r="B19" s="16">
        <v>45915.313888888893</v>
      </c>
      <c r="C19" s="16">
        <v>45915.334027777782</v>
      </c>
      <c r="D19" s="9">
        <v>2060</v>
      </c>
    </row>
  </sheetData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C6E96-4A1D-4966-8631-904F93DCEA3D}">
  <dimension ref="A1:D5"/>
  <sheetViews>
    <sheetView workbookViewId="0">
      <selection activeCell="A2" sqref="A2"/>
    </sheetView>
  </sheetViews>
  <sheetFormatPr baseColWidth="10" defaultColWidth="11.42578125" defaultRowHeight="15" x14ac:dyDescent="0.25"/>
  <cols>
    <col min="2" max="2" width="15.140625" bestFit="1" customWidth="1"/>
  </cols>
  <sheetData>
    <row r="1" spans="1:4" x14ac:dyDescent="0.25">
      <c r="A1" s="2" t="s">
        <v>67</v>
      </c>
      <c r="B1" s="2" t="s">
        <v>62</v>
      </c>
      <c r="C1" s="2" t="s">
        <v>66</v>
      </c>
      <c r="D1" s="2" t="s">
        <v>33</v>
      </c>
    </row>
    <row r="2" spans="1:4" x14ac:dyDescent="0.25">
      <c r="A2" s="1">
        <f ca="1">TODAY()-1</f>
        <v>45923</v>
      </c>
      <c r="B2" s="8">
        <f ca="1">NOW()-1.2</f>
        <v>45923.473534953708</v>
      </c>
      <c r="C2" t="s">
        <v>78</v>
      </c>
      <c r="D2" s="6" t="s">
        <v>80</v>
      </c>
    </row>
    <row r="3" spans="1:4" x14ac:dyDescent="0.25">
      <c r="A3" s="1">
        <f t="shared" ref="A3:A4" ca="1" si="0">TODAY()-1</f>
        <v>45923</v>
      </c>
      <c r="B3" s="8">
        <f ca="1">NOW()-1.22</f>
        <v>45923.453534953704</v>
      </c>
      <c r="C3" t="s">
        <v>79</v>
      </c>
      <c r="D3" s="6" t="s">
        <v>81</v>
      </c>
    </row>
    <row r="4" spans="1:4" x14ac:dyDescent="0.25">
      <c r="A4" s="1">
        <f t="shared" ca="1" si="0"/>
        <v>45923</v>
      </c>
      <c r="B4" s="8">
        <f ca="1">NOW()-1.225</f>
        <v>45923.448534953706</v>
      </c>
      <c r="C4" t="s">
        <v>109</v>
      </c>
      <c r="D4" s="6" t="s">
        <v>110</v>
      </c>
    </row>
    <row r="5" spans="1:4" x14ac:dyDescent="0.25">
      <c r="A5" s="1"/>
      <c r="B5" s="8"/>
      <c r="D5" s="6"/>
    </row>
  </sheetData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269D3-E7F3-4A85-B51A-F3FC0CDA25B1}">
  <dimension ref="A1:D32"/>
  <sheetViews>
    <sheetView workbookViewId="0">
      <selection activeCell="I23" sqref="I23"/>
    </sheetView>
  </sheetViews>
  <sheetFormatPr baseColWidth="10" defaultRowHeight="15" x14ac:dyDescent="0.25"/>
  <cols>
    <col min="2" max="2" width="15.140625" bestFit="1" customWidth="1"/>
    <col min="4" max="4" width="24.140625" customWidth="1"/>
  </cols>
  <sheetData>
    <row r="1" spans="1:4" x14ac:dyDescent="0.25">
      <c r="A1" s="2" t="s">
        <v>67</v>
      </c>
      <c r="B1" s="2" t="s">
        <v>62</v>
      </c>
      <c r="C1" s="2" t="s">
        <v>5</v>
      </c>
      <c r="D1" s="2" t="s">
        <v>111</v>
      </c>
    </row>
    <row r="2" spans="1:4" x14ac:dyDescent="0.25">
      <c r="A2" s="1">
        <f ca="1">TODAY()</f>
        <v>45924</v>
      </c>
      <c r="B2" s="8">
        <f ca="1">NOW()-0.15</f>
        <v>45924.523534953703</v>
      </c>
      <c r="C2" t="s">
        <v>112</v>
      </c>
      <c r="D2" t="s">
        <v>113</v>
      </c>
    </row>
    <row r="3" spans="1:4" x14ac:dyDescent="0.25">
      <c r="A3" s="1">
        <f ca="1">TODAY()</f>
        <v>45924</v>
      </c>
      <c r="B3" s="8">
        <f ca="1">NOW()-0.05</f>
        <v>45924.623534953702</v>
      </c>
      <c r="C3" t="s">
        <v>114</v>
      </c>
      <c r="D3" t="s">
        <v>115</v>
      </c>
    </row>
    <row r="4" spans="1:4" x14ac:dyDescent="0.25">
      <c r="A4" s="1">
        <f ca="1">TODAY()</f>
        <v>45924</v>
      </c>
      <c r="B4" s="8">
        <f ca="1">NOW()-0.1</f>
        <v>45924.573534953706</v>
      </c>
      <c r="C4" t="s">
        <v>116</v>
      </c>
      <c r="D4" t="s">
        <v>117</v>
      </c>
    </row>
    <row r="5" spans="1:4" x14ac:dyDescent="0.25">
      <c r="A5" s="1">
        <f ca="1">TODAY()-1</f>
        <v>45923</v>
      </c>
      <c r="B5" s="8">
        <f ca="1">NOW()-1</f>
        <v>45923.673534953705</v>
      </c>
      <c r="C5" t="s">
        <v>114</v>
      </c>
      <c r="D5" t="s">
        <v>115</v>
      </c>
    </row>
    <row r="6" spans="1:4" x14ac:dyDescent="0.25">
      <c r="A6" s="1">
        <f ca="1">TODAY()-1</f>
        <v>45923</v>
      </c>
      <c r="B6" s="8">
        <f ca="1">NOW()-1.1</f>
        <v>45923.573534953706</v>
      </c>
      <c r="C6" t="s">
        <v>116</v>
      </c>
      <c r="D6" t="s">
        <v>117</v>
      </c>
    </row>
    <row r="7" spans="1:4" x14ac:dyDescent="0.25">
      <c r="A7" s="1">
        <f ca="1">TODAY()-2</f>
        <v>45922</v>
      </c>
      <c r="B7" s="8">
        <f ca="1">NOW()-2</f>
        <v>45922.673534953705</v>
      </c>
      <c r="C7" t="s">
        <v>114</v>
      </c>
      <c r="D7" t="s">
        <v>115</v>
      </c>
    </row>
    <row r="8" spans="1:4" x14ac:dyDescent="0.25">
      <c r="A8" s="1">
        <f ca="1">TODAY()-2</f>
        <v>45922</v>
      </c>
      <c r="B8" s="8">
        <f ca="1">NOW()-2.1</f>
        <v>45922.573534953706</v>
      </c>
      <c r="C8" t="s">
        <v>116</v>
      </c>
      <c r="D8" t="s">
        <v>117</v>
      </c>
    </row>
    <row r="9" spans="1:4" x14ac:dyDescent="0.25">
      <c r="A9" s="1">
        <f ca="1">TODAY()-3</f>
        <v>45921</v>
      </c>
      <c r="B9" s="8">
        <f ca="1">NOW()-3</f>
        <v>45921.673534953705</v>
      </c>
      <c r="C9" t="s">
        <v>114</v>
      </c>
      <c r="D9" t="s">
        <v>115</v>
      </c>
    </row>
    <row r="10" spans="1:4" x14ac:dyDescent="0.25">
      <c r="A10" s="1">
        <f ca="1">TODAY()-3</f>
        <v>45921</v>
      </c>
      <c r="B10" s="8">
        <f ca="1">NOW()-3.1</f>
        <v>45921.573534953706</v>
      </c>
      <c r="C10" t="s">
        <v>116</v>
      </c>
      <c r="D10" t="s">
        <v>117</v>
      </c>
    </row>
    <row r="11" spans="1:4" x14ac:dyDescent="0.25">
      <c r="A11" s="1">
        <f ca="1">TODAY()-4</f>
        <v>45920</v>
      </c>
      <c r="B11" s="8">
        <f ca="1">NOW()-4</f>
        <v>45920.673534953705</v>
      </c>
      <c r="C11" t="s">
        <v>114</v>
      </c>
      <c r="D11" t="s">
        <v>115</v>
      </c>
    </row>
    <row r="12" spans="1:4" x14ac:dyDescent="0.25">
      <c r="A12" s="1">
        <f ca="1">TODAY()-4</f>
        <v>45920</v>
      </c>
      <c r="B12" s="8">
        <f ca="1">NOW()-4.1</f>
        <v>45920.573534953706</v>
      </c>
      <c r="C12" t="s">
        <v>116</v>
      </c>
      <c r="D12" t="s">
        <v>117</v>
      </c>
    </row>
    <row r="13" spans="1:4" x14ac:dyDescent="0.25">
      <c r="A13" s="1">
        <f ca="1">TODAY()-5</f>
        <v>45919</v>
      </c>
      <c r="B13" s="8">
        <f ca="1">NOW()-5</f>
        <v>45919.673534953705</v>
      </c>
      <c r="C13" t="s">
        <v>114</v>
      </c>
      <c r="D13" t="s">
        <v>115</v>
      </c>
    </row>
    <row r="14" spans="1:4" x14ac:dyDescent="0.25">
      <c r="A14" s="1">
        <f ca="1">TODAY()-5</f>
        <v>45919</v>
      </c>
      <c r="B14" s="8">
        <f ca="1">NOW()-5.1</f>
        <v>45919.573534953706</v>
      </c>
      <c r="C14" t="s">
        <v>116</v>
      </c>
      <c r="D14" t="s">
        <v>117</v>
      </c>
    </row>
    <row r="15" spans="1:4" x14ac:dyDescent="0.25">
      <c r="A15" s="1">
        <f ca="1">TODAY()-6</f>
        <v>45918</v>
      </c>
      <c r="B15" s="8">
        <f ca="1">NOW()-6</f>
        <v>45918.673534953705</v>
      </c>
      <c r="C15" t="s">
        <v>114</v>
      </c>
      <c r="D15" t="s">
        <v>115</v>
      </c>
    </row>
    <row r="16" spans="1:4" x14ac:dyDescent="0.25">
      <c r="A16" s="1">
        <f ca="1">TODAY()-6</f>
        <v>45918</v>
      </c>
      <c r="B16" s="8">
        <f ca="1">NOW()-6.1</f>
        <v>45918.573534953706</v>
      </c>
      <c r="C16" t="s">
        <v>116</v>
      </c>
      <c r="D16" t="s">
        <v>117</v>
      </c>
    </row>
    <row r="17" spans="1:4" x14ac:dyDescent="0.25">
      <c r="A17" s="1">
        <f ca="1">TODAY()-7</f>
        <v>45917</v>
      </c>
      <c r="B17" s="8">
        <f ca="1">NOW()-7</f>
        <v>45917.673534953705</v>
      </c>
      <c r="C17" t="s">
        <v>114</v>
      </c>
      <c r="D17" t="s">
        <v>115</v>
      </c>
    </row>
    <row r="18" spans="1:4" x14ac:dyDescent="0.25">
      <c r="A18" s="1">
        <f ca="1">TODAY()-7</f>
        <v>45917</v>
      </c>
      <c r="B18" s="8">
        <f ca="1">NOW()-7.1</f>
        <v>45917.573534953706</v>
      </c>
      <c r="C18" t="s">
        <v>116</v>
      </c>
      <c r="D18" t="s">
        <v>117</v>
      </c>
    </row>
    <row r="19" spans="1:4" x14ac:dyDescent="0.25">
      <c r="A19" s="1">
        <f ca="1">TODAY()-8</f>
        <v>45916</v>
      </c>
      <c r="B19" s="8">
        <f ca="1">NOW()-8</f>
        <v>45916.673534953705</v>
      </c>
      <c r="C19" t="s">
        <v>114</v>
      </c>
      <c r="D19" t="s">
        <v>115</v>
      </c>
    </row>
    <row r="20" spans="1:4" x14ac:dyDescent="0.25">
      <c r="A20" s="1">
        <f ca="1">TODAY()-8</f>
        <v>45916</v>
      </c>
      <c r="B20" s="8">
        <f ca="1">NOW()-8.1</f>
        <v>45916.573534953706</v>
      </c>
      <c r="C20" t="s">
        <v>116</v>
      </c>
      <c r="D20" t="s">
        <v>117</v>
      </c>
    </row>
    <row r="21" spans="1:4" x14ac:dyDescent="0.25">
      <c r="A21" s="1">
        <f ca="1">TODAY()-9</f>
        <v>45915</v>
      </c>
      <c r="B21" s="8">
        <f ca="1">NOW()-9</f>
        <v>45915.673534953705</v>
      </c>
      <c r="C21" t="s">
        <v>114</v>
      </c>
      <c r="D21" t="s">
        <v>115</v>
      </c>
    </row>
    <row r="22" spans="1:4" x14ac:dyDescent="0.25">
      <c r="A22" s="1">
        <f ca="1">TODAY()-9</f>
        <v>45915</v>
      </c>
      <c r="B22" s="8">
        <f ca="1">NOW()-9.1</f>
        <v>45915.573534953706</v>
      </c>
      <c r="C22" t="s">
        <v>116</v>
      </c>
      <c r="D22" t="s">
        <v>117</v>
      </c>
    </row>
    <row r="23" spans="1:4" x14ac:dyDescent="0.25">
      <c r="A23" s="1">
        <f ca="1">TODAY()-10</f>
        <v>45914</v>
      </c>
      <c r="B23" s="8">
        <f ca="1">NOW()-10</f>
        <v>45914.673534953705</v>
      </c>
      <c r="C23" t="s">
        <v>114</v>
      </c>
      <c r="D23" t="s">
        <v>115</v>
      </c>
    </row>
    <row r="24" spans="1:4" x14ac:dyDescent="0.25">
      <c r="A24" s="1">
        <f ca="1">TODAY()-10</f>
        <v>45914</v>
      </c>
      <c r="B24" s="8">
        <f ca="1">NOW()-10.1</f>
        <v>45914.573534953706</v>
      </c>
      <c r="C24" t="s">
        <v>116</v>
      </c>
      <c r="D24" t="s">
        <v>117</v>
      </c>
    </row>
    <row r="25" spans="1:4" x14ac:dyDescent="0.25">
      <c r="A25" s="1">
        <f ca="1">TODAY()-11</f>
        <v>45913</v>
      </c>
      <c r="B25" s="8">
        <f ca="1">NOW()-11</f>
        <v>45913.673534953705</v>
      </c>
      <c r="C25" t="s">
        <v>114</v>
      </c>
      <c r="D25" t="s">
        <v>115</v>
      </c>
    </row>
    <row r="26" spans="1:4" x14ac:dyDescent="0.25">
      <c r="A26" s="1">
        <f ca="1">TODAY()-11</f>
        <v>45913</v>
      </c>
      <c r="B26" s="8">
        <f ca="1">NOW()-11.1</f>
        <v>45913.573534953706</v>
      </c>
      <c r="C26" t="s">
        <v>116</v>
      </c>
      <c r="D26" t="s">
        <v>117</v>
      </c>
    </row>
    <row r="27" spans="1:4" x14ac:dyDescent="0.25">
      <c r="A27" s="1">
        <f ca="1">TODAY()-12</f>
        <v>45912</v>
      </c>
      <c r="B27" s="8">
        <f ca="1">NOW()-12</f>
        <v>45912.673534953705</v>
      </c>
      <c r="C27" t="s">
        <v>114</v>
      </c>
      <c r="D27" t="s">
        <v>115</v>
      </c>
    </row>
    <row r="28" spans="1:4" x14ac:dyDescent="0.25">
      <c r="A28" s="1">
        <f ca="1">TODAY()-12</f>
        <v>45912</v>
      </c>
      <c r="B28" s="8">
        <f ca="1">NOW()-12.1</f>
        <v>45912.573534953706</v>
      </c>
      <c r="C28" t="s">
        <v>116</v>
      </c>
      <c r="D28" t="s">
        <v>117</v>
      </c>
    </row>
    <row r="29" spans="1:4" x14ac:dyDescent="0.25">
      <c r="A29" s="1">
        <f ca="1">TODAY()-13</f>
        <v>45911</v>
      </c>
      <c r="B29" s="8">
        <f ca="1">NOW()-13</f>
        <v>45911.673534953705</v>
      </c>
      <c r="C29" t="s">
        <v>114</v>
      </c>
      <c r="D29" t="s">
        <v>115</v>
      </c>
    </row>
    <row r="30" spans="1:4" x14ac:dyDescent="0.25">
      <c r="A30" s="1">
        <f ca="1">TODAY()-13</f>
        <v>45911</v>
      </c>
      <c r="B30" s="8">
        <f ca="1">NOW()-13.1</f>
        <v>45911.573534953706</v>
      </c>
      <c r="C30" t="s">
        <v>116</v>
      </c>
      <c r="D30" t="s">
        <v>117</v>
      </c>
    </row>
    <row r="31" spans="1:4" x14ac:dyDescent="0.25">
      <c r="A31" s="1">
        <f ca="1">TODAY()-14</f>
        <v>45910</v>
      </c>
      <c r="B31" s="8">
        <f ca="1">NOW()-14</f>
        <v>45910.673534953705</v>
      </c>
      <c r="C31" t="s">
        <v>114</v>
      </c>
      <c r="D31" t="s">
        <v>115</v>
      </c>
    </row>
    <row r="32" spans="1:4" x14ac:dyDescent="0.25">
      <c r="A32" s="1">
        <f ca="1">TODAY()-14</f>
        <v>45910</v>
      </c>
      <c r="B32" s="8">
        <f ca="1">NOW()-14.1</f>
        <v>45910.573534953706</v>
      </c>
      <c r="C32" t="s">
        <v>116</v>
      </c>
      <c r="D32" t="s">
        <v>117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0AD1A-6F35-4E4B-B533-F6F31D9A5D86}">
  <dimension ref="A1:C19"/>
  <sheetViews>
    <sheetView workbookViewId="0">
      <selection activeCell="B2" sqref="B2:B7"/>
    </sheetView>
  </sheetViews>
  <sheetFormatPr baseColWidth="10" defaultRowHeight="15" x14ac:dyDescent="0.25"/>
  <cols>
    <col min="3" max="3" width="15.140625" bestFit="1" customWidth="1"/>
  </cols>
  <sheetData>
    <row r="1" spans="1:3" x14ac:dyDescent="0.25">
      <c r="A1" s="2" t="s">
        <v>67</v>
      </c>
      <c r="B1" s="2" t="s">
        <v>87</v>
      </c>
      <c r="C1" s="2" t="s">
        <v>62</v>
      </c>
    </row>
    <row r="2" spans="1:3" x14ac:dyDescent="0.25">
      <c r="A2" s="1">
        <f t="shared" ref="A2:A7" ca="1" si="0">TODAY()</f>
        <v>45924</v>
      </c>
      <c r="C2" s="8">
        <f ca="1">NOW() + (30/1440)</f>
        <v>45924.694368287041</v>
      </c>
    </row>
    <row r="3" spans="1:3" x14ac:dyDescent="0.25">
      <c r="A3" s="1">
        <f t="shared" ca="1" si="0"/>
        <v>45924</v>
      </c>
      <c r="C3" s="8">
        <f ca="1">NOW() + (40/1440)</f>
        <v>45924.701312731486</v>
      </c>
    </row>
    <row r="4" spans="1:3" x14ac:dyDescent="0.25">
      <c r="A4" s="1">
        <f t="shared" ca="1" si="0"/>
        <v>45924</v>
      </c>
      <c r="C4" s="8">
        <f ca="1">NOW() + (50/1440)</f>
        <v>45924.708257175924</v>
      </c>
    </row>
    <row r="5" spans="1:3" x14ac:dyDescent="0.25">
      <c r="A5" s="1">
        <f t="shared" ca="1" si="0"/>
        <v>45924</v>
      </c>
      <c r="C5" s="8">
        <f ca="1">NOW() + (60/1440)</f>
        <v>45924.715201620369</v>
      </c>
    </row>
    <row r="6" spans="1:3" x14ac:dyDescent="0.25">
      <c r="A6" s="1">
        <f t="shared" ca="1" si="0"/>
        <v>45924</v>
      </c>
      <c r="C6" s="8">
        <f ca="1">NOW() + (70/1440)</f>
        <v>45924.722146064814</v>
      </c>
    </row>
    <row r="7" spans="1:3" x14ac:dyDescent="0.25">
      <c r="A7" s="1">
        <f t="shared" ca="1" si="0"/>
        <v>45924</v>
      </c>
      <c r="C7" s="8">
        <f ca="1">NOW() + (80/1440)</f>
        <v>45924.72909050926</v>
      </c>
    </row>
    <row r="8" spans="1:3" x14ac:dyDescent="0.25">
      <c r="A8" s="1">
        <f ca="1">TODAY()-1</f>
        <v>45923</v>
      </c>
      <c r="B8">
        <v>5</v>
      </c>
      <c r="C8" s="8">
        <f ca="1">NOW()-1 + (30/1440)</f>
        <v>45923.694368287041</v>
      </c>
    </row>
    <row r="9" spans="1:3" x14ac:dyDescent="0.25">
      <c r="A9" s="1">
        <f ca="1">TODAY()-1</f>
        <v>45923</v>
      </c>
      <c r="B9">
        <v>5</v>
      </c>
      <c r="C9" s="8">
        <f ca="1">NOW()-1 + (40/1440)</f>
        <v>45923.701312731486</v>
      </c>
    </row>
    <row r="10" spans="1:3" x14ac:dyDescent="0.25">
      <c r="A10" s="1">
        <f t="shared" ref="A10:A13" ca="1" si="1">TODAY()-1</f>
        <v>45923</v>
      </c>
      <c r="B10">
        <v>5</v>
      </c>
      <c r="C10" s="8">
        <f ca="1">NOW()-1 + (50/1440)</f>
        <v>45923.708257175924</v>
      </c>
    </row>
    <row r="11" spans="1:3" x14ac:dyDescent="0.25">
      <c r="A11" s="1">
        <f t="shared" ca="1" si="1"/>
        <v>45923</v>
      </c>
      <c r="B11">
        <v>5</v>
      </c>
      <c r="C11" s="8">
        <f ca="1">NOW()-1 + (60/1440)</f>
        <v>45923.715201620369</v>
      </c>
    </row>
    <row r="12" spans="1:3" x14ac:dyDescent="0.25">
      <c r="A12" s="1">
        <f t="shared" ca="1" si="1"/>
        <v>45923</v>
      </c>
      <c r="B12">
        <v>5</v>
      </c>
      <c r="C12" s="8">
        <f ca="1">NOW()-1 + (70/1440)</f>
        <v>45923.722146064814</v>
      </c>
    </row>
    <row r="13" spans="1:3" x14ac:dyDescent="0.25">
      <c r="A13" s="1">
        <f t="shared" ca="1" si="1"/>
        <v>45923</v>
      </c>
      <c r="B13">
        <v>5</v>
      </c>
      <c r="C13" s="8">
        <f ca="1">NOW() + (80/1440)</f>
        <v>45924.72909050926</v>
      </c>
    </row>
    <row r="14" spans="1:3" x14ac:dyDescent="0.25">
      <c r="A14" s="1">
        <f ca="1">TODAY()-2</f>
        <v>45922</v>
      </c>
      <c r="B14">
        <v>1</v>
      </c>
      <c r="C14" s="8">
        <f ca="1">NOW()-2 + (30/1440)</f>
        <v>45922.694368287041</v>
      </c>
    </row>
    <row r="15" spans="1:3" x14ac:dyDescent="0.25">
      <c r="A15" s="1">
        <f ca="1">TODAY()-2</f>
        <v>45922</v>
      </c>
      <c r="B15">
        <v>1</v>
      </c>
      <c r="C15" s="8">
        <f ca="1">NOW()-2 + (40/1440)</f>
        <v>45922.701312731486</v>
      </c>
    </row>
    <row r="16" spans="1:3" x14ac:dyDescent="0.25">
      <c r="A16" s="1">
        <f t="shared" ref="A16:A19" ca="1" si="2">TODAY()-2</f>
        <v>45922</v>
      </c>
      <c r="B16">
        <v>1</v>
      </c>
      <c r="C16" s="8">
        <f ca="1">NOW()-2 + (50/1440)</f>
        <v>45922.708257175924</v>
      </c>
    </row>
    <row r="17" spans="1:3" x14ac:dyDescent="0.25">
      <c r="A17" s="1">
        <f t="shared" ca="1" si="2"/>
        <v>45922</v>
      </c>
      <c r="B17">
        <v>1</v>
      </c>
      <c r="C17" s="8">
        <f ca="1">NOW()-2 + (60/1440)</f>
        <v>45922.715201620369</v>
      </c>
    </row>
    <row r="18" spans="1:3" x14ac:dyDescent="0.25">
      <c r="A18" s="1">
        <f t="shared" ca="1" si="2"/>
        <v>45922</v>
      </c>
      <c r="B18">
        <v>1</v>
      </c>
      <c r="C18" s="8">
        <f ca="1">NOW()-2 + (70/1440)</f>
        <v>45922.722146064814</v>
      </c>
    </row>
    <row r="19" spans="1:3" x14ac:dyDescent="0.25">
      <c r="A19" s="1">
        <f t="shared" ca="1" si="2"/>
        <v>45922</v>
      </c>
      <c r="B19">
        <v>1</v>
      </c>
      <c r="C19" s="8">
        <f ca="1">NOW()-2 + (80/1440)</f>
        <v>45922.72909050926</v>
      </c>
    </row>
  </sheetData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4B9DD-5394-48B9-BE00-E4EA70078D1B}">
  <dimension ref="A1:D4"/>
  <sheetViews>
    <sheetView workbookViewId="0">
      <selection activeCell="K32" sqref="K32"/>
    </sheetView>
  </sheetViews>
  <sheetFormatPr baseColWidth="10" defaultColWidth="11.42578125" defaultRowHeight="15" x14ac:dyDescent="0.25"/>
  <cols>
    <col min="2" max="2" width="15.140625" bestFit="1" customWidth="1"/>
    <col min="3" max="3" width="18" bestFit="1" customWidth="1"/>
  </cols>
  <sheetData>
    <row r="1" spans="1:4" x14ac:dyDescent="0.25">
      <c r="A1" s="7" t="s">
        <v>67</v>
      </c>
      <c r="B1" s="2" t="s">
        <v>62</v>
      </c>
      <c r="C1" s="2" t="s">
        <v>66</v>
      </c>
      <c r="D1" s="2" t="s">
        <v>33</v>
      </c>
    </row>
    <row r="2" spans="1:4" x14ac:dyDescent="0.25">
      <c r="A2" s="1">
        <f ca="1">TODAY()</f>
        <v>45924</v>
      </c>
      <c r="B2" s="8">
        <f ca="1">NOW()-0.1</f>
        <v>45924.573534953706</v>
      </c>
      <c r="C2" t="s">
        <v>79</v>
      </c>
      <c r="D2" s="6" t="s">
        <v>81</v>
      </c>
    </row>
    <row r="3" spans="1:4" x14ac:dyDescent="0.25">
      <c r="A3" s="1">
        <f ca="1">TODAY()</f>
        <v>45924</v>
      </c>
      <c r="B3" s="8">
        <f ca="1">NOW()-0.2</f>
        <v>45924.473534953708</v>
      </c>
      <c r="C3" t="s">
        <v>79</v>
      </c>
      <c r="D3" s="6" t="s">
        <v>81</v>
      </c>
    </row>
    <row r="4" spans="1:4" x14ac:dyDescent="0.25">
      <c r="A4" s="1">
        <f ca="1">TODAY()</f>
        <v>45924</v>
      </c>
      <c r="B4" s="8">
        <f ca="1">NOW()-0.4</f>
        <v>45924.273534953703</v>
      </c>
      <c r="C4" t="s">
        <v>79</v>
      </c>
      <c r="D4" s="6" t="s">
        <v>81</v>
      </c>
    </row>
  </sheetData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8B010-4C9D-43F4-8D16-F1CDF77FE4BE}">
  <dimension ref="A1:C17"/>
  <sheetViews>
    <sheetView workbookViewId="0">
      <selection activeCell="M25" sqref="M25"/>
    </sheetView>
  </sheetViews>
  <sheetFormatPr baseColWidth="10" defaultColWidth="11.42578125" defaultRowHeight="15" x14ac:dyDescent="0.25"/>
  <cols>
    <col min="2" max="2" width="15.140625" bestFit="1" customWidth="1"/>
  </cols>
  <sheetData>
    <row r="1" spans="1:3" x14ac:dyDescent="0.25">
      <c r="A1" s="7" t="s">
        <v>67</v>
      </c>
      <c r="B1" s="2" t="s">
        <v>62</v>
      </c>
      <c r="C1" s="2" t="s">
        <v>63</v>
      </c>
    </row>
    <row r="2" spans="1:3" x14ac:dyDescent="0.25">
      <c r="A2" s="1">
        <f ca="1">TODAY()</f>
        <v>45924</v>
      </c>
      <c r="B2" s="8">
        <f ca="1">NOW()-0.01</f>
        <v>45924.663534953703</v>
      </c>
      <c r="C2" s="9">
        <v>178000</v>
      </c>
    </row>
    <row r="3" spans="1:3" x14ac:dyDescent="0.25">
      <c r="A3" s="1">
        <f ca="1">TODAY()</f>
        <v>45924</v>
      </c>
      <c r="B3" s="8">
        <f ca="1">NOW()-0.3</f>
        <v>45924.373534953702</v>
      </c>
      <c r="C3" s="9">
        <v>134000</v>
      </c>
    </row>
    <row r="4" spans="1:3" x14ac:dyDescent="0.25">
      <c r="A4" s="1">
        <f ca="1">TODAY()-1</f>
        <v>45923</v>
      </c>
      <c r="B4" s="8">
        <f ca="1">NOW()-1</f>
        <v>45923.673534953705</v>
      </c>
      <c r="C4" s="9">
        <v>254000</v>
      </c>
    </row>
    <row r="5" spans="1:3" x14ac:dyDescent="0.25">
      <c r="A5" s="1">
        <f ca="1">TODAY()-2</f>
        <v>45922</v>
      </c>
      <c r="B5" s="8">
        <f ca="1">NOW()-2.32</f>
        <v>45922.353534953705</v>
      </c>
      <c r="C5" s="9">
        <v>34000</v>
      </c>
    </row>
    <row r="6" spans="1:3" x14ac:dyDescent="0.25">
      <c r="A6" s="1">
        <f ca="1">TODAY()-2</f>
        <v>45922</v>
      </c>
      <c r="B6" s="8">
        <f ca="1">NOW()-2.3</f>
        <v>45922.373534953702</v>
      </c>
      <c r="C6" s="9">
        <v>15000</v>
      </c>
    </row>
    <row r="7" spans="1:3" x14ac:dyDescent="0.25">
      <c r="A7" s="1">
        <f ca="1">TODAY()-3</f>
        <v>45921</v>
      </c>
      <c r="B7" s="8">
        <f ca="1">NOW()-3.3</f>
        <v>45921.373534953702</v>
      </c>
      <c r="C7" s="9">
        <v>17000</v>
      </c>
    </row>
    <row r="8" spans="1:3" x14ac:dyDescent="0.25">
      <c r="A8" s="1">
        <f ca="1">TODAY()-4</f>
        <v>45920</v>
      </c>
      <c r="B8" s="8">
        <f ca="1">NOW()-4.3</f>
        <v>45920.373534953702</v>
      </c>
      <c r="C8" s="9">
        <v>23000</v>
      </c>
    </row>
    <row r="9" spans="1:3" x14ac:dyDescent="0.25">
      <c r="A9" s="1">
        <f ca="1">TODAY()-5</f>
        <v>45919</v>
      </c>
      <c r="B9" s="8">
        <f ca="1">NOW()-5.3</f>
        <v>45919.373534953702</v>
      </c>
      <c r="C9" s="9">
        <v>16000</v>
      </c>
    </row>
    <row r="10" spans="1:3" x14ac:dyDescent="0.25">
      <c r="A10" s="1">
        <f ca="1">TODAY()-8</f>
        <v>45916</v>
      </c>
      <c r="B10" s="8">
        <f ca="1">NOW()-8.31</f>
        <v>45916.363534953707</v>
      </c>
      <c r="C10" s="9">
        <v>26000</v>
      </c>
    </row>
    <row r="11" spans="1:3" x14ac:dyDescent="0.25">
      <c r="A11" s="1">
        <f ca="1">TODAY()-8</f>
        <v>45916</v>
      </c>
      <c r="B11" s="8">
        <f ca="1">NOW()-8.21</f>
        <v>45916.463534953706</v>
      </c>
      <c r="C11" s="9">
        <v>15000</v>
      </c>
    </row>
    <row r="12" spans="1:3" x14ac:dyDescent="0.25">
      <c r="A12" s="1">
        <f ca="1">TODAY()-9</f>
        <v>45915</v>
      </c>
      <c r="B12" s="8">
        <f ca="1">NOW()-9.11</f>
        <v>45915.563534953704</v>
      </c>
      <c r="C12" s="9">
        <v>30000</v>
      </c>
    </row>
    <row r="13" spans="1:3" x14ac:dyDescent="0.25">
      <c r="A13" s="1">
        <f ca="1">TODAY()-10</f>
        <v>45914</v>
      </c>
      <c r="B13" s="8">
        <f ca="1">NOW()-10.22</f>
        <v>45914.453534953704</v>
      </c>
      <c r="C13" s="9">
        <v>15000</v>
      </c>
    </row>
    <row r="14" spans="1:3" x14ac:dyDescent="0.25">
      <c r="A14" s="1">
        <f ca="1">TODAY()-11</f>
        <v>45913</v>
      </c>
      <c r="B14" s="8">
        <f ca="1">NOW()-11.21</f>
        <v>45913.463534953706</v>
      </c>
      <c r="C14" s="9">
        <v>25000</v>
      </c>
    </row>
    <row r="15" spans="1:3" x14ac:dyDescent="0.25">
      <c r="A15" s="1">
        <f ca="1">TODAY()-12</f>
        <v>45912</v>
      </c>
      <c r="B15" s="8">
        <f ca="1">NOW()-12.3</f>
        <v>45912.373534953702</v>
      </c>
      <c r="C15" s="9">
        <v>18000</v>
      </c>
    </row>
    <row r="16" spans="1:3" x14ac:dyDescent="0.25">
      <c r="A16" s="1">
        <f ca="1">TODAY()-13</f>
        <v>45911</v>
      </c>
      <c r="B16" s="8">
        <f ca="1">NOW()-13.1</f>
        <v>45911.573534953706</v>
      </c>
      <c r="C16" s="9">
        <v>20000</v>
      </c>
    </row>
    <row r="17" spans="1:3" x14ac:dyDescent="0.25">
      <c r="A17" s="1">
        <f ca="1">TODAY()-14</f>
        <v>45910</v>
      </c>
      <c r="B17" s="8">
        <f ca="1">NOW()-13.2</f>
        <v>45911.473534953708</v>
      </c>
      <c r="C17" s="9">
        <v>19000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27FD8-23FE-4119-A8AA-D9642453325A}">
  <dimension ref="A1:C17"/>
  <sheetViews>
    <sheetView workbookViewId="0">
      <selection activeCell="H32" sqref="A1:XFD1048576"/>
    </sheetView>
  </sheetViews>
  <sheetFormatPr baseColWidth="10" defaultRowHeight="15" x14ac:dyDescent="0.25"/>
  <cols>
    <col min="2" max="2" width="19.28515625" customWidth="1"/>
  </cols>
  <sheetData>
    <row r="1" spans="1:3" x14ac:dyDescent="0.25">
      <c r="A1" s="7" t="s">
        <v>67</v>
      </c>
      <c r="B1" s="2" t="s">
        <v>62</v>
      </c>
      <c r="C1" s="2" t="s">
        <v>63</v>
      </c>
    </row>
    <row r="2" spans="1:3" x14ac:dyDescent="0.25">
      <c r="A2" s="1">
        <f ca="1">TODAY()</f>
        <v>45924</v>
      </c>
      <c r="B2" s="8">
        <f ca="1">NOW()-0.01</f>
        <v>45924.663534953703</v>
      </c>
      <c r="C2" s="9">
        <v>1300000</v>
      </c>
    </row>
    <row r="3" spans="1:3" x14ac:dyDescent="0.25">
      <c r="A3" s="1">
        <f ca="1">TODAY()</f>
        <v>45924</v>
      </c>
      <c r="B3" s="8">
        <f ca="1">NOW()-0.3</f>
        <v>45924.373534953702</v>
      </c>
      <c r="C3" s="9">
        <v>1000000</v>
      </c>
    </row>
    <row r="4" spans="1:3" x14ac:dyDescent="0.25">
      <c r="A4" s="1">
        <f ca="1">TODAY()-1</f>
        <v>45923</v>
      </c>
      <c r="B4" s="8">
        <f ca="1">NOW()-1</f>
        <v>45923.673534953705</v>
      </c>
      <c r="C4" s="9">
        <v>984000</v>
      </c>
    </row>
    <row r="5" spans="1:3" x14ac:dyDescent="0.25">
      <c r="A5" s="1">
        <f ca="1">TODAY()-2</f>
        <v>45922</v>
      </c>
      <c r="B5" s="8">
        <f ca="1">NOW()-2.32</f>
        <v>45922.353534953705</v>
      </c>
      <c r="C5" s="9">
        <v>432000</v>
      </c>
    </row>
    <row r="6" spans="1:3" x14ac:dyDescent="0.25">
      <c r="A6" s="1">
        <f ca="1">TODAY()-2</f>
        <v>45922</v>
      </c>
      <c r="B6" s="8">
        <f ca="1">NOW()-2.3</f>
        <v>45922.373534953702</v>
      </c>
      <c r="C6" s="9">
        <v>984000</v>
      </c>
    </row>
    <row r="7" spans="1:3" x14ac:dyDescent="0.25">
      <c r="A7" s="1">
        <f ca="1">TODAY()-3</f>
        <v>45921</v>
      </c>
      <c r="B7" s="8">
        <f ca="1">NOW()-3.3</f>
        <v>45921.373534953702</v>
      </c>
      <c r="C7" s="9">
        <v>456000</v>
      </c>
    </row>
    <row r="8" spans="1:3" x14ac:dyDescent="0.25">
      <c r="A8" s="1">
        <f ca="1">TODAY()-4</f>
        <v>45920</v>
      </c>
      <c r="B8" s="8">
        <f ca="1">NOW()-4.3</f>
        <v>45920.373534953702</v>
      </c>
      <c r="C8" s="9">
        <v>900000</v>
      </c>
    </row>
    <row r="9" spans="1:3" x14ac:dyDescent="0.25">
      <c r="A9" s="1">
        <f ca="1">TODAY()-5</f>
        <v>45919</v>
      </c>
      <c r="B9" s="8">
        <f ca="1">NOW()-5.3</f>
        <v>45919.373534953702</v>
      </c>
      <c r="C9" s="9">
        <v>845000</v>
      </c>
    </row>
    <row r="10" spans="1:3" x14ac:dyDescent="0.25">
      <c r="A10" s="1">
        <f ca="1">TODAY()-8</f>
        <v>45916</v>
      </c>
      <c r="B10" s="8">
        <f ca="1">NOW()-8.31</f>
        <v>45916.363534953707</v>
      </c>
      <c r="C10" s="9">
        <v>350000</v>
      </c>
    </row>
    <row r="11" spans="1:3" x14ac:dyDescent="0.25">
      <c r="A11" s="1">
        <f ca="1">TODAY()-8</f>
        <v>45916</v>
      </c>
      <c r="B11" s="8">
        <f ca="1">NOW()-8.21</f>
        <v>45916.463534953706</v>
      </c>
      <c r="C11" s="9">
        <v>56000</v>
      </c>
    </row>
    <row r="12" spans="1:3" x14ac:dyDescent="0.25">
      <c r="A12" s="1">
        <f ca="1">TODAY()-9</f>
        <v>45915</v>
      </c>
      <c r="B12" s="8">
        <f ca="1">NOW()-9.11</f>
        <v>45915.563534953704</v>
      </c>
      <c r="C12" s="9">
        <v>134000</v>
      </c>
    </row>
    <row r="13" spans="1:3" x14ac:dyDescent="0.25">
      <c r="A13" s="1">
        <f ca="1">TODAY()-10</f>
        <v>45914</v>
      </c>
      <c r="B13" s="8">
        <f ca="1">NOW()-10.22</f>
        <v>45914.453534953704</v>
      </c>
      <c r="C13" s="9">
        <v>543000</v>
      </c>
    </row>
    <row r="14" spans="1:3" x14ac:dyDescent="0.25">
      <c r="A14" s="1">
        <f ca="1">TODAY()-11</f>
        <v>45913</v>
      </c>
      <c r="B14" s="8">
        <f ca="1">NOW()-11.21</f>
        <v>45913.463534953706</v>
      </c>
      <c r="C14" s="9">
        <v>4323000</v>
      </c>
    </row>
    <row r="15" spans="1:3" x14ac:dyDescent="0.25">
      <c r="A15" s="1">
        <f ca="1">TODAY()-12</f>
        <v>45912</v>
      </c>
      <c r="B15" s="8">
        <f ca="1">NOW()-12.3</f>
        <v>45912.373534953702</v>
      </c>
      <c r="C15" s="9">
        <v>143000</v>
      </c>
    </row>
    <row r="16" spans="1:3" x14ac:dyDescent="0.25">
      <c r="A16" s="1">
        <f ca="1">TODAY()-13</f>
        <v>45911</v>
      </c>
      <c r="B16" s="8">
        <f ca="1">NOW()-13.1</f>
        <v>45911.573534953706</v>
      </c>
      <c r="C16" s="9">
        <v>142000</v>
      </c>
    </row>
    <row r="17" spans="1:3" x14ac:dyDescent="0.25">
      <c r="A17" s="1">
        <f ca="1">TODAY()-14</f>
        <v>45910</v>
      </c>
      <c r="B17" s="8">
        <f ca="1">NOW()-13.2</f>
        <v>45911.473534953708</v>
      </c>
      <c r="C17" s="9">
        <v>256000</v>
      </c>
    </row>
  </sheetData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37B8F-44D9-46DA-B78B-3A35815B0AB3}">
  <dimension ref="A1:C14"/>
  <sheetViews>
    <sheetView workbookViewId="0">
      <selection activeCell="J32" sqref="J32"/>
    </sheetView>
  </sheetViews>
  <sheetFormatPr baseColWidth="10" defaultColWidth="11.42578125" defaultRowHeight="15" x14ac:dyDescent="0.25"/>
  <cols>
    <col min="2" max="2" width="15.140625" bestFit="1" customWidth="1"/>
    <col min="3" max="3" width="15.140625" style="9" bestFit="1" customWidth="1"/>
  </cols>
  <sheetData>
    <row r="1" spans="1:3" x14ac:dyDescent="0.25">
      <c r="A1" s="7" t="s">
        <v>67</v>
      </c>
      <c r="B1" s="2" t="s">
        <v>62</v>
      </c>
      <c r="C1" s="2" t="s">
        <v>63</v>
      </c>
    </row>
    <row r="2" spans="1:3" x14ac:dyDescent="0.25">
      <c r="A2" s="1">
        <f ca="1">TODAY()-2</f>
        <v>45922</v>
      </c>
      <c r="B2" s="8">
        <f ca="1">NOW()-2.32</f>
        <v>45922.353534953705</v>
      </c>
      <c r="C2" s="9">
        <v>160000</v>
      </c>
    </row>
    <row r="3" spans="1:3" x14ac:dyDescent="0.25">
      <c r="A3" s="1">
        <f ca="1">TODAY()-2</f>
        <v>45922</v>
      </c>
      <c r="B3" s="8">
        <f ca="1">NOW()-2.3</f>
        <v>45922.373534953702</v>
      </c>
      <c r="C3" s="9">
        <v>16000</v>
      </c>
    </row>
    <row r="4" spans="1:3" x14ac:dyDescent="0.25">
      <c r="A4" s="1">
        <f ca="1">TODAY()-3</f>
        <v>45921</v>
      </c>
      <c r="B4" s="8">
        <f ca="1">NOW()-3.3</f>
        <v>45921.373534953702</v>
      </c>
      <c r="C4" s="9">
        <v>14000</v>
      </c>
    </row>
    <row r="5" spans="1:3" x14ac:dyDescent="0.25">
      <c r="A5" s="1">
        <f ca="1">TODAY()-4</f>
        <v>45920</v>
      </c>
      <c r="B5" s="8">
        <f ca="1">NOW()-4.3</f>
        <v>45920.373534953702</v>
      </c>
      <c r="C5" s="9">
        <v>16000</v>
      </c>
    </row>
    <row r="6" spans="1:3" x14ac:dyDescent="0.25">
      <c r="A6" s="1">
        <f ca="1">TODAY()-5</f>
        <v>45919</v>
      </c>
      <c r="B6" s="8">
        <f ca="1">NOW()-5.3</f>
        <v>45919.373534953702</v>
      </c>
      <c r="C6" s="9">
        <v>17000</v>
      </c>
    </row>
    <row r="7" spans="1:3" x14ac:dyDescent="0.25">
      <c r="A7" s="1">
        <f ca="1">TODAY()-8</f>
        <v>45916</v>
      </c>
      <c r="B7" s="8">
        <f ca="1">NOW()-8.31</f>
        <v>45916.363534953707</v>
      </c>
      <c r="C7" s="9">
        <v>14000</v>
      </c>
    </row>
    <row r="8" spans="1:3" x14ac:dyDescent="0.25">
      <c r="A8" s="1">
        <f ca="1">TODAY()-8</f>
        <v>45916</v>
      </c>
      <c r="B8" s="8">
        <f ca="1">NOW()-8.21</f>
        <v>45916.463534953706</v>
      </c>
      <c r="C8" s="9">
        <v>14000</v>
      </c>
    </row>
    <row r="9" spans="1:3" x14ac:dyDescent="0.25">
      <c r="A9" s="1">
        <f ca="1">TODAY()-9</f>
        <v>45915</v>
      </c>
      <c r="B9" s="8">
        <f ca="1">NOW()-9.11</f>
        <v>45915.563534953704</v>
      </c>
      <c r="C9" s="9">
        <v>13000</v>
      </c>
    </row>
    <row r="10" spans="1:3" x14ac:dyDescent="0.25">
      <c r="A10" s="1">
        <f ca="1">TODAY()-10</f>
        <v>45914</v>
      </c>
      <c r="B10" s="8">
        <f ca="1">NOW()-10.22</f>
        <v>45914.453534953704</v>
      </c>
      <c r="C10" s="9">
        <v>17000</v>
      </c>
    </row>
    <row r="11" spans="1:3" x14ac:dyDescent="0.25">
      <c r="A11" s="1">
        <f ca="1">TODAY()-11</f>
        <v>45913</v>
      </c>
      <c r="B11" s="8">
        <f ca="1">NOW()-11.21</f>
        <v>45913.463534953706</v>
      </c>
      <c r="C11" s="9">
        <v>16000</v>
      </c>
    </row>
    <row r="12" spans="1:3" x14ac:dyDescent="0.25">
      <c r="A12" s="1">
        <f ca="1">TODAY()-12</f>
        <v>45912</v>
      </c>
      <c r="B12" s="8">
        <f ca="1">NOW()-12.3</f>
        <v>45912.373534953702</v>
      </c>
      <c r="C12" s="9">
        <v>15000</v>
      </c>
    </row>
    <row r="13" spans="1:3" x14ac:dyDescent="0.25">
      <c r="A13" s="1">
        <f ca="1">TODAY()-13</f>
        <v>45911</v>
      </c>
      <c r="B13" s="8">
        <f ca="1">NOW()-13.1</f>
        <v>45911.573534953706</v>
      </c>
      <c r="C13" s="9">
        <v>17000</v>
      </c>
    </row>
    <row r="14" spans="1:3" x14ac:dyDescent="0.25">
      <c r="A14" s="1">
        <f ca="1">TODAY()-14</f>
        <v>45910</v>
      </c>
      <c r="B14" s="8">
        <f ca="1">NOW()-13.2</f>
        <v>45911.473534953708</v>
      </c>
      <c r="C14" s="9">
        <v>16000</v>
      </c>
    </row>
  </sheetData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31C4A-7825-4DB9-984C-E4A86B66EA31}">
  <dimension ref="A1:B2"/>
  <sheetViews>
    <sheetView workbookViewId="0">
      <selection activeCell="B3" sqref="A1:XFD1048576"/>
    </sheetView>
  </sheetViews>
  <sheetFormatPr baseColWidth="10" defaultColWidth="11.42578125" defaultRowHeight="15" x14ac:dyDescent="0.25"/>
  <cols>
    <col min="2" max="2" width="15.140625" bestFit="1" customWidth="1"/>
  </cols>
  <sheetData>
    <row r="1" spans="1:2" x14ac:dyDescent="0.25">
      <c r="A1" s="7" t="s">
        <v>67</v>
      </c>
      <c r="B1" s="2" t="s">
        <v>62</v>
      </c>
    </row>
    <row r="2" spans="1:2" x14ac:dyDescent="0.25">
      <c r="A2" s="1">
        <f ca="1">TODAY()-5</f>
        <v>45919</v>
      </c>
      <c r="B2" s="8">
        <f ca="1">NOW()-5.3</f>
        <v>45919.373534953702</v>
      </c>
    </row>
  </sheetData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C6220-5035-498C-94BF-EECA7C3E3A03}">
  <dimension ref="A1:D2"/>
  <sheetViews>
    <sheetView workbookViewId="0">
      <selection activeCell="M27" sqref="M27"/>
    </sheetView>
  </sheetViews>
  <sheetFormatPr baseColWidth="10" defaultColWidth="11.42578125" defaultRowHeight="15" x14ac:dyDescent="0.25"/>
  <cols>
    <col min="2" max="2" width="15.140625" bestFit="1" customWidth="1"/>
  </cols>
  <sheetData>
    <row r="1" spans="1:4" x14ac:dyDescent="0.25">
      <c r="A1" s="7" t="s">
        <v>67</v>
      </c>
      <c r="B1" s="2" t="s">
        <v>62</v>
      </c>
      <c r="C1" s="2" t="s">
        <v>64</v>
      </c>
      <c r="D1" s="2" t="s">
        <v>65</v>
      </c>
    </row>
    <row r="2" spans="1:4" x14ac:dyDescent="0.25">
      <c r="A2" s="1">
        <f ca="1">TODAY()-5</f>
        <v>45919</v>
      </c>
      <c r="B2" s="8">
        <f ca="1">NOW()-5.32</f>
        <v>45919.353534953705</v>
      </c>
      <c r="C2" t="s">
        <v>82</v>
      </c>
      <c r="D2" t="s">
        <v>82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84F54-3A30-4BB5-B192-BCE7150F6615}">
  <dimension ref="A1:C19"/>
  <sheetViews>
    <sheetView workbookViewId="0">
      <selection activeCell="B2" sqref="B2:B7"/>
    </sheetView>
  </sheetViews>
  <sheetFormatPr baseColWidth="10" defaultRowHeight="15" x14ac:dyDescent="0.25"/>
  <cols>
    <col min="3" max="3" width="15.140625" bestFit="1" customWidth="1"/>
  </cols>
  <sheetData>
    <row r="1" spans="1:3" x14ac:dyDescent="0.25">
      <c r="A1" s="2" t="s">
        <v>67</v>
      </c>
      <c r="B1" s="2" t="s">
        <v>87</v>
      </c>
      <c r="C1" s="2" t="s">
        <v>62</v>
      </c>
    </row>
    <row r="2" spans="1:3" x14ac:dyDescent="0.25">
      <c r="A2" s="1">
        <f t="shared" ref="A2:A7" ca="1" si="0">TODAY()</f>
        <v>45924</v>
      </c>
      <c r="C2" s="8">
        <f ca="1">NOW() + (30/1440)</f>
        <v>45924.694368287041</v>
      </c>
    </row>
    <row r="3" spans="1:3" x14ac:dyDescent="0.25">
      <c r="A3" s="1">
        <f t="shared" ca="1" si="0"/>
        <v>45924</v>
      </c>
      <c r="C3" s="8">
        <f ca="1">NOW() + (40/1440)</f>
        <v>45924.701312731486</v>
      </c>
    </row>
    <row r="4" spans="1:3" x14ac:dyDescent="0.25">
      <c r="A4" s="1">
        <f t="shared" ca="1" si="0"/>
        <v>45924</v>
      </c>
      <c r="C4" s="8">
        <f ca="1">NOW() + (50/1440)</f>
        <v>45924.708257175924</v>
      </c>
    </row>
    <row r="5" spans="1:3" x14ac:dyDescent="0.25">
      <c r="A5" s="1">
        <f t="shared" ca="1" si="0"/>
        <v>45924</v>
      </c>
      <c r="C5" s="8">
        <f ca="1">NOW() + (60/1440)</f>
        <v>45924.715201620369</v>
      </c>
    </row>
    <row r="6" spans="1:3" x14ac:dyDescent="0.25">
      <c r="A6" s="1">
        <f t="shared" ca="1" si="0"/>
        <v>45924</v>
      </c>
      <c r="C6" s="8">
        <f ca="1">NOW() + (70/1440)</f>
        <v>45924.722146064814</v>
      </c>
    </row>
    <row r="7" spans="1:3" x14ac:dyDescent="0.25">
      <c r="A7" s="1">
        <f t="shared" ca="1" si="0"/>
        <v>45924</v>
      </c>
      <c r="C7" s="8">
        <f ca="1">NOW() + (80/1440)</f>
        <v>45924.72909050926</v>
      </c>
    </row>
    <row r="8" spans="1:3" x14ac:dyDescent="0.25">
      <c r="A8" s="1">
        <f ca="1">TODAY()-1</f>
        <v>45923</v>
      </c>
      <c r="B8">
        <v>6</v>
      </c>
      <c r="C8" s="8">
        <f ca="1">NOW()-1 + (30/1440)</f>
        <v>45923.694368287041</v>
      </c>
    </row>
    <row r="9" spans="1:3" x14ac:dyDescent="0.25">
      <c r="A9" s="1">
        <f ca="1">TODAY()-1</f>
        <v>45923</v>
      </c>
      <c r="B9">
        <v>6</v>
      </c>
      <c r="C9" s="8">
        <f ca="1">NOW()-1 + (40/1440)</f>
        <v>45923.701312731486</v>
      </c>
    </row>
    <row r="10" spans="1:3" x14ac:dyDescent="0.25">
      <c r="A10" s="1">
        <f t="shared" ref="A10:A13" ca="1" si="1">TODAY()-1</f>
        <v>45923</v>
      </c>
      <c r="B10">
        <v>6</v>
      </c>
      <c r="C10" s="8">
        <f ca="1">NOW()-1 + (50/1440)</f>
        <v>45923.708257175924</v>
      </c>
    </row>
    <row r="11" spans="1:3" x14ac:dyDescent="0.25">
      <c r="A11" s="1">
        <f t="shared" ca="1" si="1"/>
        <v>45923</v>
      </c>
      <c r="B11">
        <v>6</v>
      </c>
      <c r="C11" s="8">
        <f ca="1">NOW()-1 + (60/1440)</f>
        <v>45923.715201620369</v>
      </c>
    </row>
    <row r="12" spans="1:3" x14ac:dyDescent="0.25">
      <c r="A12" s="1">
        <f t="shared" ca="1" si="1"/>
        <v>45923</v>
      </c>
      <c r="B12">
        <v>6</v>
      </c>
      <c r="C12" s="8">
        <f ca="1">NOW()-1 + (70/1440)</f>
        <v>45923.722146064814</v>
      </c>
    </row>
    <row r="13" spans="1:3" x14ac:dyDescent="0.25">
      <c r="A13" s="1">
        <f t="shared" ca="1" si="1"/>
        <v>45923</v>
      </c>
      <c r="B13">
        <v>6</v>
      </c>
      <c r="C13" s="8">
        <f ca="1">NOW() + (80/1440)</f>
        <v>45924.72909050926</v>
      </c>
    </row>
    <row r="14" spans="1:3" x14ac:dyDescent="0.25">
      <c r="A14" s="1">
        <f ca="1">TODAY()-2</f>
        <v>45922</v>
      </c>
      <c r="B14">
        <v>22</v>
      </c>
      <c r="C14" s="8">
        <f ca="1">NOW()-2 + (30/1440)</f>
        <v>45922.694368287041</v>
      </c>
    </row>
    <row r="15" spans="1:3" x14ac:dyDescent="0.25">
      <c r="A15" s="1">
        <f ca="1">TODAY()-2</f>
        <v>45922</v>
      </c>
      <c r="B15">
        <v>2</v>
      </c>
      <c r="C15" s="8">
        <f ca="1">NOW()-2 + (40/1440)</f>
        <v>45922.701312731486</v>
      </c>
    </row>
    <row r="16" spans="1:3" x14ac:dyDescent="0.25">
      <c r="A16" s="1">
        <f t="shared" ref="A16:A19" ca="1" si="2">TODAY()-2</f>
        <v>45922</v>
      </c>
      <c r="B16">
        <v>2</v>
      </c>
      <c r="C16" s="8">
        <f ca="1">NOW()-2 + (50/1440)</f>
        <v>45922.708257175924</v>
      </c>
    </row>
    <row r="17" spans="1:3" x14ac:dyDescent="0.25">
      <c r="A17" s="1">
        <f t="shared" ca="1" si="2"/>
        <v>45922</v>
      </c>
      <c r="B17">
        <v>3</v>
      </c>
      <c r="C17" s="8">
        <f ca="1">NOW()-2 + (60/1440)</f>
        <v>45922.715201620369</v>
      </c>
    </row>
    <row r="18" spans="1:3" x14ac:dyDescent="0.25">
      <c r="A18" s="1">
        <f t="shared" ca="1" si="2"/>
        <v>45922</v>
      </c>
      <c r="B18">
        <v>3</v>
      </c>
      <c r="C18" s="8">
        <f ca="1">NOW()-2 + (70/1440)</f>
        <v>45922.722146064814</v>
      </c>
    </row>
    <row r="19" spans="1:3" x14ac:dyDescent="0.25">
      <c r="A19" s="1">
        <f t="shared" ca="1" si="2"/>
        <v>45922</v>
      </c>
      <c r="B19">
        <v>2</v>
      </c>
      <c r="C19" s="8">
        <f ca="1">NOW()-2 + (80/1440)</f>
        <v>45922.72909050926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339D9-B826-43D7-8EE6-2CF484B950C5}">
  <dimension ref="A1:C19"/>
  <sheetViews>
    <sheetView workbookViewId="0">
      <selection activeCell="B2" sqref="B2:B7"/>
    </sheetView>
  </sheetViews>
  <sheetFormatPr baseColWidth="10" defaultRowHeight="15" x14ac:dyDescent="0.25"/>
  <cols>
    <col min="3" max="3" width="15.140625" bestFit="1" customWidth="1"/>
  </cols>
  <sheetData>
    <row r="1" spans="1:3" x14ac:dyDescent="0.25">
      <c r="A1" s="2" t="s">
        <v>67</v>
      </c>
      <c r="B1" s="2" t="s">
        <v>87</v>
      </c>
      <c r="C1" s="2" t="s">
        <v>62</v>
      </c>
    </row>
    <row r="2" spans="1:3" x14ac:dyDescent="0.25">
      <c r="A2" s="1">
        <f t="shared" ref="A2:A7" ca="1" si="0">TODAY()</f>
        <v>45924</v>
      </c>
      <c r="C2" s="8">
        <f ca="1">NOW() + (30/1440)</f>
        <v>45924.694368287041</v>
      </c>
    </row>
    <row r="3" spans="1:3" x14ac:dyDescent="0.25">
      <c r="A3" s="1">
        <f t="shared" ca="1" si="0"/>
        <v>45924</v>
      </c>
      <c r="C3" s="8">
        <f ca="1">NOW() + (40/1440)</f>
        <v>45924.701312731486</v>
      </c>
    </row>
    <row r="4" spans="1:3" x14ac:dyDescent="0.25">
      <c r="A4" s="1">
        <f t="shared" ca="1" si="0"/>
        <v>45924</v>
      </c>
      <c r="C4" s="8">
        <f ca="1">NOW() + (50/1440)</f>
        <v>45924.708257175924</v>
      </c>
    </row>
    <row r="5" spans="1:3" x14ac:dyDescent="0.25">
      <c r="A5" s="1">
        <f t="shared" ca="1" si="0"/>
        <v>45924</v>
      </c>
      <c r="C5" s="8">
        <f ca="1">NOW() + (60/1440)</f>
        <v>45924.715201620369</v>
      </c>
    </row>
    <row r="6" spans="1:3" x14ac:dyDescent="0.25">
      <c r="A6" s="1">
        <f t="shared" ca="1" si="0"/>
        <v>45924</v>
      </c>
      <c r="C6" s="8">
        <f ca="1">NOW() + (70/1440)</f>
        <v>45924.722146064814</v>
      </c>
    </row>
    <row r="7" spans="1:3" x14ac:dyDescent="0.25">
      <c r="A7" s="1">
        <f t="shared" ca="1" si="0"/>
        <v>45924</v>
      </c>
      <c r="C7" s="8">
        <f ca="1">NOW() + (80/1440)</f>
        <v>45924.72909050926</v>
      </c>
    </row>
    <row r="8" spans="1:3" x14ac:dyDescent="0.25">
      <c r="A8" s="1">
        <f ca="1">TODAY()-1</f>
        <v>45923</v>
      </c>
      <c r="B8">
        <v>6</v>
      </c>
      <c r="C8" s="8">
        <f ca="1">NOW()-1 + (30/1440)</f>
        <v>45923.694368287041</v>
      </c>
    </row>
    <row r="9" spans="1:3" x14ac:dyDescent="0.25">
      <c r="A9" s="1">
        <f ca="1">TODAY()-1</f>
        <v>45923</v>
      </c>
      <c r="B9">
        <v>6</v>
      </c>
      <c r="C9" s="8">
        <f ca="1">NOW()-1 + (40/1440)</f>
        <v>45923.701312731486</v>
      </c>
    </row>
    <row r="10" spans="1:3" x14ac:dyDescent="0.25">
      <c r="A10" s="1">
        <f t="shared" ref="A10:A13" ca="1" si="1">TODAY()-1</f>
        <v>45923</v>
      </c>
      <c r="B10">
        <v>6</v>
      </c>
      <c r="C10" s="8">
        <f ca="1">NOW()-1 + (50/1440)</f>
        <v>45923.708257175924</v>
      </c>
    </row>
    <row r="11" spans="1:3" x14ac:dyDescent="0.25">
      <c r="A11" s="1">
        <f t="shared" ca="1" si="1"/>
        <v>45923</v>
      </c>
      <c r="B11">
        <v>6</v>
      </c>
      <c r="C11" s="8">
        <f ca="1">NOW()-1 + (60/1440)</f>
        <v>45923.715201620369</v>
      </c>
    </row>
    <row r="12" spans="1:3" x14ac:dyDescent="0.25">
      <c r="A12" s="1">
        <f t="shared" ca="1" si="1"/>
        <v>45923</v>
      </c>
      <c r="B12">
        <v>6</v>
      </c>
      <c r="C12" s="8">
        <f ca="1">NOW()-1 + (70/1440)</f>
        <v>45923.722146064814</v>
      </c>
    </row>
    <row r="13" spans="1:3" x14ac:dyDescent="0.25">
      <c r="A13" s="1">
        <f t="shared" ca="1" si="1"/>
        <v>45923</v>
      </c>
      <c r="B13">
        <v>6</v>
      </c>
      <c r="C13" s="8">
        <f ca="1">NOW() + (80/1440)</f>
        <v>45924.72909050926</v>
      </c>
    </row>
    <row r="14" spans="1:3" x14ac:dyDescent="0.25">
      <c r="A14" s="1">
        <f ca="1">TODAY()-2</f>
        <v>45922</v>
      </c>
      <c r="B14">
        <v>40</v>
      </c>
      <c r="C14" s="8">
        <f ca="1">NOW()-2 + (30/1440)</f>
        <v>45922.694368287041</v>
      </c>
    </row>
    <row r="15" spans="1:3" x14ac:dyDescent="0.25">
      <c r="A15" s="1">
        <f ca="1">TODAY()-2</f>
        <v>45922</v>
      </c>
      <c r="B15">
        <v>40</v>
      </c>
      <c r="C15" s="8">
        <f ca="1">NOW()-2 + (40/1440)</f>
        <v>45922.701312731486</v>
      </c>
    </row>
    <row r="16" spans="1:3" x14ac:dyDescent="0.25">
      <c r="A16" s="1">
        <f t="shared" ref="A16:A19" ca="1" si="2">TODAY()-2</f>
        <v>45922</v>
      </c>
      <c r="B16">
        <v>40</v>
      </c>
      <c r="C16" s="8">
        <f ca="1">NOW()-2 + (50/1440)</f>
        <v>45922.708257175924</v>
      </c>
    </row>
    <row r="17" spans="1:3" x14ac:dyDescent="0.25">
      <c r="A17" s="1">
        <f t="shared" ca="1" si="2"/>
        <v>45922</v>
      </c>
      <c r="B17">
        <v>40</v>
      </c>
      <c r="C17" s="8">
        <f ca="1">NOW()-2 + (60/1440)</f>
        <v>45922.715201620369</v>
      </c>
    </row>
    <row r="18" spans="1:3" x14ac:dyDescent="0.25">
      <c r="A18" s="1">
        <f t="shared" ca="1" si="2"/>
        <v>45922</v>
      </c>
      <c r="B18">
        <v>40</v>
      </c>
      <c r="C18" s="8">
        <f ca="1">NOW()-2 + (70/1440)</f>
        <v>45922.722146064814</v>
      </c>
    </row>
    <row r="19" spans="1:3" x14ac:dyDescent="0.25">
      <c r="A19" s="1">
        <f t="shared" ca="1" si="2"/>
        <v>45922</v>
      </c>
      <c r="B19">
        <v>40</v>
      </c>
      <c r="C19" s="8">
        <f ca="1">NOW()-2 + (80/1440)</f>
        <v>45922.72909050926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73470-5598-465A-A40B-FB8BFA1D7401}">
  <dimension ref="A1:C19"/>
  <sheetViews>
    <sheetView workbookViewId="0">
      <selection activeCell="B2" sqref="B2:B7"/>
    </sheetView>
  </sheetViews>
  <sheetFormatPr baseColWidth="10" defaultRowHeight="15" x14ac:dyDescent="0.25"/>
  <cols>
    <col min="3" max="3" width="15.140625" bestFit="1" customWidth="1"/>
  </cols>
  <sheetData>
    <row r="1" spans="1:3" x14ac:dyDescent="0.25">
      <c r="A1" s="2" t="s">
        <v>67</v>
      </c>
      <c r="B1" s="2" t="s">
        <v>87</v>
      </c>
      <c r="C1" s="2" t="s">
        <v>62</v>
      </c>
    </row>
    <row r="2" spans="1:3" x14ac:dyDescent="0.25">
      <c r="A2" s="1">
        <f t="shared" ref="A2:A7" ca="1" si="0">TODAY()</f>
        <v>45924</v>
      </c>
      <c r="C2" s="8">
        <f ca="1">NOW() + (30/1440)</f>
        <v>45924.694368287041</v>
      </c>
    </row>
    <row r="3" spans="1:3" x14ac:dyDescent="0.25">
      <c r="A3" s="1">
        <f t="shared" ca="1" si="0"/>
        <v>45924</v>
      </c>
      <c r="C3" s="8">
        <f ca="1">NOW() + (40/1440)</f>
        <v>45924.701312731486</v>
      </c>
    </row>
    <row r="4" spans="1:3" x14ac:dyDescent="0.25">
      <c r="A4" s="1">
        <f t="shared" ca="1" si="0"/>
        <v>45924</v>
      </c>
      <c r="C4" s="8">
        <f ca="1">NOW() + (50/1440)</f>
        <v>45924.708257175924</v>
      </c>
    </row>
    <row r="5" spans="1:3" x14ac:dyDescent="0.25">
      <c r="A5" s="1">
        <f t="shared" ca="1" si="0"/>
        <v>45924</v>
      </c>
      <c r="C5" s="8">
        <f ca="1">NOW() + (60/1440)</f>
        <v>45924.715201620369</v>
      </c>
    </row>
    <row r="6" spans="1:3" x14ac:dyDescent="0.25">
      <c r="A6" s="1">
        <f t="shared" ca="1" si="0"/>
        <v>45924</v>
      </c>
      <c r="C6" s="8">
        <f ca="1">NOW() + (70/1440)</f>
        <v>45924.722146064814</v>
      </c>
    </row>
    <row r="7" spans="1:3" x14ac:dyDescent="0.25">
      <c r="A7" s="1">
        <f t="shared" ca="1" si="0"/>
        <v>45924</v>
      </c>
      <c r="C7" s="8">
        <f ca="1">NOW() + (80/1440)</f>
        <v>45924.72909050926</v>
      </c>
    </row>
    <row r="8" spans="1:3" x14ac:dyDescent="0.25">
      <c r="A8" s="1">
        <f ca="1">TODAY()-1</f>
        <v>45923</v>
      </c>
      <c r="B8">
        <v>50</v>
      </c>
      <c r="C8" s="8">
        <f ca="1">NOW()-1 + (30/1440)</f>
        <v>45923.694368287041</v>
      </c>
    </row>
    <row r="9" spans="1:3" x14ac:dyDescent="0.25">
      <c r="A9" s="1">
        <f ca="1">TODAY()-1</f>
        <v>45923</v>
      </c>
      <c r="B9">
        <v>50</v>
      </c>
      <c r="C9" s="8">
        <f ca="1">NOW()-1 + (40/1440)</f>
        <v>45923.701312731486</v>
      </c>
    </row>
    <row r="10" spans="1:3" x14ac:dyDescent="0.25">
      <c r="A10" s="1">
        <f t="shared" ref="A10:A13" ca="1" si="1">TODAY()-1</f>
        <v>45923</v>
      </c>
      <c r="B10">
        <v>60</v>
      </c>
      <c r="C10" s="8">
        <f ca="1">NOW()-1 + (50/1440)</f>
        <v>45923.708257175924</v>
      </c>
    </row>
    <row r="11" spans="1:3" x14ac:dyDescent="0.25">
      <c r="A11" s="1">
        <f t="shared" ca="1" si="1"/>
        <v>45923</v>
      </c>
      <c r="B11">
        <v>60</v>
      </c>
      <c r="C11" s="8">
        <f ca="1">NOW()-1 + (60/1440)</f>
        <v>45923.715201620369</v>
      </c>
    </row>
    <row r="12" spans="1:3" x14ac:dyDescent="0.25">
      <c r="A12" s="1">
        <f t="shared" ca="1" si="1"/>
        <v>45923</v>
      </c>
      <c r="B12">
        <v>55</v>
      </c>
      <c r="C12" s="8">
        <f ca="1">NOW()-1 + (70/1440)</f>
        <v>45923.722146064814</v>
      </c>
    </row>
    <row r="13" spans="1:3" x14ac:dyDescent="0.25">
      <c r="A13" s="1">
        <f t="shared" ca="1" si="1"/>
        <v>45923</v>
      </c>
      <c r="B13">
        <v>55</v>
      </c>
      <c r="C13" s="8">
        <f ca="1">NOW() + (80/1440)</f>
        <v>45924.72909050926</v>
      </c>
    </row>
    <row r="14" spans="1:3" x14ac:dyDescent="0.25">
      <c r="A14" s="1">
        <f ca="1">TODAY()-2</f>
        <v>45922</v>
      </c>
      <c r="B14">
        <v>75</v>
      </c>
      <c r="C14" s="8">
        <f ca="1">NOW()-2 + (30/1440)</f>
        <v>45922.694368287041</v>
      </c>
    </row>
    <row r="15" spans="1:3" x14ac:dyDescent="0.25">
      <c r="A15" s="1">
        <f ca="1">TODAY()-2</f>
        <v>45922</v>
      </c>
      <c r="B15">
        <v>75</v>
      </c>
      <c r="C15" s="8">
        <f ca="1">NOW()-2 + (40/1440)</f>
        <v>45922.701312731486</v>
      </c>
    </row>
    <row r="16" spans="1:3" x14ac:dyDescent="0.25">
      <c r="A16" s="1">
        <f t="shared" ref="A16:A19" ca="1" si="2">TODAY()-2</f>
        <v>45922</v>
      </c>
      <c r="B16">
        <v>65</v>
      </c>
      <c r="C16" s="8">
        <f ca="1">NOW()-2 + (50/1440)</f>
        <v>45922.708257175924</v>
      </c>
    </row>
    <row r="17" spans="1:3" x14ac:dyDescent="0.25">
      <c r="A17" s="1">
        <f t="shared" ca="1" si="2"/>
        <v>45922</v>
      </c>
      <c r="B17">
        <v>65</v>
      </c>
      <c r="C17" s="8">
        <f ca="1">NOW()-2 + (60/1440)</f>
        <v>45922.715201620369</v>
      </c>
    </row>
    <row r="18" spans="1:3" x14ac:dyDescent="0.25">
      <c r="A18" s="1">
        <f t="shared" ca="1" si="2"/>
        <v>45922</v>
      </c>
      <c r="B18">
        <v>60</v>
      </c>
      <c r="C18" s="8">
        <f ca="1">NOW()-2 + (70/1440)</f>
        <v>45922.722146064814</v>
      </c>
    </row>
    <row r="19" spans="1:3" x14ac:dyDescent="0.25">
      <c r="A19" s="1">
        <f t="shared" ca="1" si="2"/>
        <v>45922</v>
      </c>
      <c r="B19">
        <v>60</v>
      </c>
      <c r="C19" s="8">
        <f ca="1">NOW()-2 + (80/1440)</f>
        <v>45922.72909050926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CEFB5-F0B4-4226-BC26-8A08F2F28B59}">
  <dimension ref="A1:D19"/>
  <sheetViews>
    <sheetView workbookViewId="0">
      <selection activeCell="B2" sqref="B2:B7"/>
    </sheetView>
  </sheetViews>
  <sheetFormatPr baseColWidth="10" defaultRowHeight="15" x14ac:dyDescent="0.25"/>
  <cols>
    <col min="3" max="3" width="15.140625" bestFit="1" customWidth="1"/>
  </cols>
  <sheetData>
    <row r="1" spans="1:4" x14ac:dyDescent="0.25">
      <c r="A1" s="2" t="s">
        <v>67</v>
      </c>
      <c r="B1" s="15" t="s">
        <v>87</v>
      </c>
      <c r="C1" s="15" t="s">
        <v>62</v>
      </c>
    </row>
    <row r="2" spans="1:4" x14ac:dyDescent="0.25">
      <c r="A2" s="1">
        <f t="shared" ref="A2:A7" ca="1" si="0">TODAY()</f>
        <v>45924</v>
      </c>
      <c r="B2" s="14"/>
      <c r="C2" s="8">
        <f ca="1">NOW() + (30/1440)</f>
        <v>45924.694368287041</v>
      </c>
    </row>
    <row r="3" spans="1:4" x14ac:dyDescent="0.25">
      <c r="A3" s="1">
        <f t="shared" ca="1" si="0"/>
        <v>45924</v>
      </c>
      <c r="B3" s="14"/>
      <c r="C3" s="8">
        <f ca="1">NOW() + (40/1440)</f>
        <v>45924.701312731486</v>
      </c>
    </row>
    <row r="4" spans="1:4" x14ac:dyDescent="0.25">
      <c r="A4" s="1">
        <f t="shared" ca="1" si="0"/>
        <v>45924</v>
      </c>
      <c r="B4" s="14"/>
      <c r="C4" s="8">
        <f ca="1">NOW() + (50/1440)</f>
        <v>45924.708257175924</v>
      </c>
    </row>
    <row r="5" spans="1:4" x14ac:dyDescent="0.25">
      <c r="A5" s="1">
        <f t="shared" ca="1" si="0"/>
        <v>45924</v>
      </c>
      <c r="B5" s="14"/>
      <c r="C5" s="8">
        <f ca="1">NOW() + (60/1440)</f>
        <v>45924.715201620369</v>
      </c>
    </row>
    <row r="6" spans="1:4" x14ac:dyDescent="0.25">
      <c r="A6" s="1">
        <f t="shared" ca="1" si="0"/>
        <v>45924</v>
      </c>
      <c r="B6" s="14"/>
      <c r="C6" s="8">
        <f ca="1">NOW() + (70/1440)</f>
        <v>45924.722146064814</v>
      </c>
    </row>
    <row r="7" spans="1:4" x14ac:dyDescent="0.25">
      <c r="A7" s="1">
        <f t="shared" ca="1" si="0"/>
        <v>45924</v>
      </c>
      <c r="B7" s="14"/>
      <c r="C7" s="8">
        <f ca="1">NOW() + (80/1440)</f>
        <v>45924.72909050926</v>
      </c>
    </row>
    <row r="8" spans="1:4" x14ac:dyDescent="0.25">
      <c r="A8" s="1">
        <f ca="1">TODAY()-1</f>
        <v>45923</v>
      </c>
      <c r="B8">
        <v>50</v>
      </c>
      <c r="C8" s="8">
        <f ca="1">NOW()-1 + (30/1440)</f>
        <v>45923.694368287041</v>
      </c>
      <c r="D8" s="14"/>
    </row>
    <row r="9" spans="1:4" x14ac:dyDescent="0.25">
      <c r="A9" s="1">
        <f ca="1">TODAY()-1</f>
        <v>45923</v>
      </c>
      <c r="B9">
        <v>50</v>
      </c>
      <c r="C9" s="8">
        <f ca="1">NOW()-1 + (40/1440)</f>
        <v>45923.701312731486</v>
      </c>
      <c r="D9" s="14"/>
    </row>
    <row r="10" spans="1:4" x14ac:dyDescent="0.25">
      <c r="A10" s="1">
        <f t="shared" ref="A10:A13" ca="1" si="1">TODAY()-1</f>
        <v>45923</v>
      </c>
      <c r="B10">
        <v>49</v>
      </c>
      <c r="C10" s="8">
        <f ca="1">NOW()-1 + (50/1440)</f>
        <v>45923.708257175924</v>
      </c>
    </row>
    <row r="11" spans="1:4" x14ac:dyDescent="0.25">
      <c r="A11" s="1">
        <f t="shared" ca="1" si="1"/>
        <v>45923</v>
      </c>
      <c r="B11">
        <v>49</v>
      </c>
      <c r="C11" s="8">
        <f ca="1">NOW()-1 + (60/1440)</f>
        <v>45923.715201620369</v>
      </c>
    </row>
    <row r="12" spans="1:4" x14ac:dyDescent="0.25">
      <c r="A12" s="1">
        <f t="shared" ca="1" si="1"/>
        <v>45923</v>
      </c>
      <c r="B12">
        <v>48</v>
      </c>
      <c r="C12" s="8">
        <f ca="1">NOW()-1 + (70/1440)</f>
        <v>45923.722146064814</v>
      </c>
    </row>
    <row r="13" spans="1:4" x14ac:dyDescent="0.25">
      <c r="A13" s="1">
        <f t="shared" ca="1" si="1"/>
        <v>45923</v>
      </c>
      <c r="B13">
        <v>48</v>
      </c>
      <c r="C13" s="8">
        <f ca="1">NOW() + (80/1440)</f>
        <v>45924.72909050926</v>
      </c>
    </row>
    <row r="14" spans="1:4" x14ac:dyDescent="0.25">
      <c r="A14" s="1">
        <f ca="1">TODAY()-2</f>
        <v>45922</v>
      </c>
      <c r="B14">
        <v>65</v>
      </c>
      <c r="C14" s="8">
        <f ca="1">NOW()-2 + (30/1440)</f>
        <v>45922.694368287041</v>
      </c>
    </row>
    <row r="15" spans="1:4" x14ac:dyDescent="0.25">
      <c r="A15" s="1">
        <f ca="1">TODAY()-2</f>
        <v>45922</v>
      </c>
      <c r="B15">
        <v>65</v>
      </c>
      <c r="C15" s="8">
        <f ca="1">NOW()-2 + (40/1440)</f>
        <v>45922.701312731486</v>
      </c>
    </row>
    <row r="16" spans="1:4" x14ac:dyDescent="0.25">
      <c r="A16" s="1">
        <f t="shared" ref="A16:A19" ca="1" si="2">TODAY()-2</f>
        <v>45922</v>
      </c>
      <c r="B16">
        <v>64</v>
      </c>
      <c r="C16" s="8">
        <f ca="1">NOW()-2 + (50/1440)</f>
        <v>45922.708257175924</v>
      </c>
    </row>
    <row r="17" spans="1:3" x14ac:dyDescent="0.25">
      <c r="A17" s="1">
        <f t="shared" ca="1" si="2"/>
        <v>45922</v>
      </c>
      <c r="B17">
        <v>64</v>
      </c>
      <c r="C17" s="8">
        <f ca="1">NOW()-2 + (60/1440)</f>
        <v>45922.715201620369</v>
      </c>
    </row>
    <row r="18" spans="1:3" x14ac:dyDescent="0.25">
      <c r="A18" s="1">
        <f t="shared" ca="1" si="2"/>
        <v>45922</v>
      </c>
      <c r="B18">
        <v>65</v>
      </c>
      <c r="C18" s="8">
        <f ca="1">NOW()-2 + (70/1440)</f>
        <v>45922.722146064814</v>
      </c>
    </row>
    <row r="19" spans="1:3" x14ac:dyDescent="0.25">
      <c r="A19" s="1">
        <f t="shared" ca="1" si="2"/>
        <v>45922</v>
      </c>
      <c r="B19">
        <v>65</v>
      </c>
      <c r="C19" s="8">
        <f ca="1">NOW()-2 + (80/1440)</f>
        <v>45922.72909050926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F52A4-FC40-43DC-A6DC-F1B084038789}">
  <dimension ref="A1:C74"/>
  <sheetViews>
    <sheetView zoomScaleNormal="100" workbookViewId="0">
      <selection activeCell="B2" sqref="B2:B7"/>
    </sheetView>
  </sheetViews>
  <sheetFormatPr baseColWidth="10" defaultColWidth="8.85546875" defaultRowHeight="15" x14ac:dyDescent="0.25"/>
  <cols>
    <col min="1" max="1" width="12.140625" bestFit="1" customWidth="1"/>
    <col min="3" max="3" width="17.28515625" bestFit="1" customWidth="1"/>
    <col min="4" max="16384" width="8.85546875" style="12"/>
  </cols>
  <sheetData>
    <row r="1" spans="1:3" x14ac:dyDescent="0.25">
      <c r="A1" s="2" t="s">
        <v>67</v>
      </c>
      <c r="B1" s="15" t="s">
        <v>87</v>
      </c>
      <c r="C1" s="15" t="s">
        <v>62</v>
      </c>
    </row>
    <row r="2" spans="1:3" x14ac:dyDescent="0.25">
      <c r="A2" s="1">
        <f t="shared" ref="A2:A7" ca="1" si="0">TODAY()</f>
        <v>45924</v>
      </c>
      <c r="C2" s="8">
        <f ca="1">NOW() + (30/1440)</f>
        <v>45924.694368287041</v>
      </c>
    </row>
    <row r="3" spans="1:3" x14ac:dyDescent="0.25">
      <c r="A3" s="1">
        <f t="shared" ca="1" si="0"/>
        <v>45924</v>
      </c>
      <c r="C3" s="8">
        <f ca="1">NOW() + (40/1440)</f>
        <v>45924.701312731486</v>
      </c>
    </row>
    <row r="4" spans="1:3" x14ac:dyDescent="0.25">
      <c r="A4" s="1">
        <f t="shared" ca="1" si="0"/>
        <v>45924</v>
      </c>
      <c r="C4" s="8">
        <f ca="1">NOW() + (50/1440)</f>
        <v>45924.708257175924</v>
      </c>
    </row>
    <row r="5" spans="1:3" x14ac:dyDescent="0.25">
      <c r="A5" s="1">
        <f t="shared" ca="1" si="0"/>
        <v>45924</v>
      </c>
      <c r="C5" s="8">
        <f ca="1">NOW() + (60/1440)</f>
        <v>45924.715201620369</v>
      </c>
    </row>
    <row r="6" spans="1:3" x14ac:dyDescent="0.25">
      <c r="A6" s="1">
        <f t="shared" ca="1" si="0"/>
        <v>45924</v>
      </c>
      <c r="C6" s="8">
        <f ca="1">NOW() + (70/1440)</f>
        <v>45924.722146064814</v>
      </c>
    </row>
    <row r="7" spans="1:3" x14ac:dyDescent="0.25">
      <c r="A7" s="1">
        <f t="shared" ca="1" si="0"/>
        <v>45924</v>
      </c>
      <c r="C7" s="8">
        <f ca="1">NOW() + (80/1440)</f>
        <v>45924.72909050926</v>
      </c>
    </row>
    <row r="8" spans="1:3" x14ac:dyDescent="0.25">
      <c r="A8" s="1">
        <f ca="1">TODAY()-1</f>
        <v>45923</v>
      </c>
      <c r="B8">
        <v>10</v>
      </c>
      <c r="C8" s="8">
        <f ca="1">NOW()-1 + (30/1440)</f>
        <v>45923.694368287041</v>
      </c>
    </row>
    <row r="9" spans="1:3" x14ac:dyDescent="0.25">
      <c r="A9" s="1">
        <f ca="1">TODAY()-1</f>
        <v>45923</v>
      </c>
      <c r="B9">
        <v>15</v>
      </c>
      <c r="C9" s="8">
        <f ca="1">NOW()-1 + (40/1440)</f>
        <v>45923.701312731486</v>
      </c>
    </row>
    <row r="10" spans="1:3" x14ac:dyDescent="0.25">
      <c r="A10" s="1">
        <f t="shared" ref="A10:A13" ca="1" si="1">TODAY()-1</f>
        <v>45923</v>
      </c>
      <c r="B10">
        <v>10</v>
      </c>
      <c r="C10" s="8">
        <f ca="1">NOW()-1 + (50/1440)</f>
        <v>45923.708257175924</v>
      </c>
    </row>
    <row r="11" spans="1:3" x14ac:dyDescent="0.25">
      <c r="A11" s="1">
        <f t="shared" ca="1" si="1"/>
        <v>45923</v>
      </c>
      <c r="B11">
        <v>11</v>
      </c>
      <c r="C11" s="8">
        <f ca="1">NOW()-1 + (60/1440)</f>
        <v>45923.715201620369</v>
      </c>
    </row>
    <row r="12" spans="1:3" x14ac:dyDescent="0.25">
      <c r="A12" s="1">
        <f t="shared" ca="1" si="1"/>
        <v>45923</v>
      </c>
      <c r="B12">
        <v>12</v>
      </c>
      <c r="C12" s="8">
        <f ca="1">NOW()-1 + (70/1440)</f>
        <v>45923.722146064814</v>
      </c>
    </row>
    <row r="13" spans="1:3" x14ac:dyDescent="0.25">
      <c r="A13" s="1">
        <f t="shared" ca="1" si="1"/>
        <v>45923</v>
      </c>
      <c r="B13">
        <v>12</v>
      </c>
      <c r="C13" s="8">
        <f ca="1">NOW() + (80/1440)</f>
        <v>45924.72909050926</v>
      </c>
    </row>
    <row r="14" spans="1:3" x14ac:dyDescent="0.25">
      <c r="A14" s="1">
        <f ca="1">TODAY()-2</f>
        <v>45922</v>
      </c>
      <c r="B14">
        <v>30</v>
      </c>
      <c r="C14" s="8">
        <f ca="1">NOW()-2 + (30/1440)</f>
        <v>45922.694368287041</v>
      </c>
    </row>
    <row r="15" spans="1:3" x14ac:dyDescent="0.25">
      <c r="A15" s="1">
        <f ca="1">TODAY()-2</f>
        <v>45922</v>
      </c>
      <c r="B15">
        <v>30</v>
      </c>
      <c r="C15" s="8">
        <f ca="1">NOW()-2 + (40/1440)</f>
        <v>45922.701312731486</v>
      </c>
    </row>
    <row r="16" spans="1:3" x14ac:dyDescent="0.25">
      <c r="A16" s="1">
        <f t="shared" ref="A16:A19" ca="1" si="2">TODAY()-2</f>
        <v>45922</v>
      </c>
      <c r="B16">
        <v>29</v>
      </c>
      <c r="C16" s="8">
        <f ca="1">NOW()-2 + (50/1440)</f>
        <v>45922.708257175924</v>
      </c>
    </row>
    <row r="17" spans="1:3" x14ac:dyDescent="0.25">
      <c r="A17" s="1">
        <f t="shared" ca="1" si="2"/>
        <v>45922</v>
      </c>
      <c r="B17">
        <v>29</v>
      </c>
      <c r="C17" s="8">
        <f ca="1">NOW()-2 + (60/1440)</f>
        <v>45922.715201620369</v>
      </c>
    </row>
    <row r="18" spans="1:3" x14ac:dyDescent="0.25">
      <c r="A18" s="1">
        <f t="shared" ca="1" si="2"/>
        <v>45922</v>
      </c>
      <c r="B18">
        <v>25</v>
      </c>
      <c r="C18" s="8">
        <f ca="1">NOW()-2 + (70/1440)</f>
        <v>45922.722146064814</v>
      </c>
    </row>
    <row r="19" spans="1:3" x14ac:dyDescent="0.25">
      <c r="A19" s="1">
        <f t="shared" ca="1" si="2"/>
        <v>45922</v>
      </c>
      <c r="B19">
        <v>25</v>
      </c>
      <c r="C19" s="8">
        <f ca="1">NOW()-2 + (80/1440)</f>
        <v>45922.72909050926</v>
      </c>
    </row>
    <row r="20" spans="1:3" x14ac:dyDescent="0.25">
      <c r="A20" s="1"/>
    </row>
    <row r="21" spans="1:3" x14ac:dyDescent="0.25">
      <c r="A21" s="1"/>
    </row>
    <row r="22" spans="1:3" x14ac:dyDescent="0.25">
      <c r="A22" s="1"/>
    </row>
    <row r="23" spans="1:3" x14ac:dyDescent="0.25">
      <c r="A23" s="1"/>
    </row>
    <row r="24" spans="1:3" x14ac:dyDescent="0.25">
      <c r="A24" s="1"/>
    </row>
    <row r="25" spans="1:3" x14ac:dyDescent="0.25">
      <c r="A25" s="1"/>
    </row>
    <row r="26" spans="1:3" x14ac:dyDescent="0.25">
      <c r="A26" s="1"/>
    </row>
    <row r="27" spans="1:3" x14ac:dyDescent="0.25">
      <c r="A27" s="1"/>
    </row>
    <row r="28" spans="1:3" x14ac:dyDescent="0.25">
      <c r="A28" s="1"/>
    </row>
    <row r="29" spans="1:3" x14ac:dyDescent="0.25">
      <c r="A29" s="1"/>
    </row>
    <row r="30" spans="1:3" x14ac:dyDescent="0.25">
      <c r="A30" s="1"/>
    </row>
    <row r="31" spans="1:3" x14ac:dyDescent="0.25">
      <c r="A31" s="1"/>
    </row>
    <row r="32" spans="1:3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EE296-5AB9-4220-9761-9BF57ABE78C3}">
  <dimension ref="A1:C19"/>
  <sheetViews>
    <sheetView workbookViewId="0">
      <selection activeCell="B2" sqref="B2:B7"/>
    </sheetView>
  </sheetViews>
  <sheetFormatPr baseColWidth="10" defaultRowHeight="15" x14ac:dyDescent="0.25"/>
  <cols>
    <col min="3" max="3" width="15.140625" bestFit="1" customWidth="1"/>
  </cols>
  <sheetData>
    <row r="1" spans="1:3" x14ac:dyDescent="0.25">
      <c r="A1" s="11" t="s">
        <v>67</v>
      </c>
      <c r="B1" s="11" t="s">
        <v>87</v>
      </c>
      <c r="C1" s="11" t="s">
        <v>62</v>
      </c>
    </row>
    <row r="2" spans="1:3" x14ac:dyDescent="0.25">
      <c r="A2" s="1">
        <f t="shared" ref="A2:A7" ca="1" si="0">TODAY()</f>
        <v>45924</v>
      </c>
      <c r="C2" s="8">
        <f ca="1">NOW() + (30/1440)</f>
        <v>45924.694368287041</v>
      </c>
    </row>
    <row r="3" spans="1:3" x14ac:dyDescent="0.25">
      <c r="A3" s="1">
        <f t="shared" ca="1" si="0"/>
        <v>45924</v>
      </c>
      <c r="C3" s="8">
        <f ca="1">NOW() + (40/1440)</f>
        <v>45924.701312731486</v>
      </c>
    </row>
    <row r="4" spans="1:3" x14ac:dyDescent="0.25">
      <c r="A4" s="1">
        <f t="shared" ca="1" si="0"/>
        <v>45924</v>
      </c>
      <c r="C4" s="8">
        <f ca="1">NOW() + (50/1440)</f>
        <v>45924.708257175924</v>
      </c>
    </row>
    <row r="5" spans="1:3" x14ac:dyDescent="0.25">
      <c r="A5" s="1">
        <f t="shared" ca="1" si="0"/>
        <v>45924</v>
      </c>
      <c r="C5" s="8">
        <f ca="1">NOW() + (60/1440)</f>
        <v>45924.715201620369</v>
      </c>
    </row>
    <row r="6" spans="1:3" x14ac:dyDescent="0.25">
      <c r="A6" s="1">
        <f t="shared" ca="1" si="0"/>
        <v>45924</v>
      </c>
      <c r="C6" s="8">
        <f ca="1">NOW() + (70/1440)</f>
        <v>45924.722146064814</v>
      </c>
    </row>
    <row r="7" spans="1:3" x14ac:dyDescent="0.25">
      <c r="A7" s="1">
        <f t="shared" ca="1" si="0"/>
        <v>45924</v>
      </c>
      <c r="C7" s="8">
        <f ca="1">NOW() + (80/1440)</f>
        <v>45924.72909050926</v>
      </c>
    </row>
    <row r="8" spans="1:3" x14ac:dyDescent="0.25">
      <c r="A8" s="1">
        <f ca="1">TODAY()-1</f>
        <v>45923</v>
      </c>
      <c r="B8">
        <v>20</v>
      </c>
      <c r="C8" s="8">
        <f ca="1">NOW()-1 + (30/1440)</f>
        <v>45923.694368287041</v>
      </c>
    </row>
    <row r="9" spans="1:3" x14ac:dyDescent="0.25">
      <c r="A9" s="1">
        <f ca="1">TODAY()-1</f>
        <v>45923</v>
      </c>
      <c r="B9">
        <v>20</v>
      </c>
      <c r="C9" s="8">
        <f ca="1">NOW()-1 + (40/1440)</f>
        <v>45923.701312731486</v>
      </c>
    </row>
    <row r="10" spans="1:3" x14ac:dyDescent="0.25">
      <c r="A10" s="1">
        <f t="shared" ref="A10:A13" ca="1" si="1">TODAY()-1</f>
        <v>45923</v>
      </c>
      <c r="B10">
        <v>18</v>
      </c>
      <c r="C10" s="8">
        <f ca="1">NOW()-1 + (50/1440)</f>
        <v>45923.708257175924</v>
      </c>
    </row>
    <row r="11" spans="1:3" x14ac:dyDescent="0.25">
      <c r="A11" s="1">
        <f t="shared" ca="1" si="1"/>
        <v>45923</v>
      </c>
      <c r="B11">
        <v>18</v>
      </c>
      <c r="C11" s="8">
        <f ca="1">NOW()-1 + (60/1440)</f>
        <v>45923.715201620369</v>
      </c>
    </row>
    <row r="12" spans="1:3" x14ac:dyDescent="0.25">
      <c r="A12" s="1">
        <f t="shared" ca="1" si="1"/>
        <v>45923</v>
      </c>
      <c r="B12">
        <v>16</v>
      </c>
      <c r="C12" s="8">
        <f ca="1">NOW()-1 + (70/1440)</f>
        <v>45923.722146064814</v>
      </c>
    </row>
    <row r="13" spans="1:3" x14ac:dyDescent="0.25">
      <c r="A13" s="1">
        <f t="shared" ca="1" si="1"/>
        <v>45923</v>
      </c>
      <c r="B13">
        <v>16</v>
      </c>
      <c r="C13" s="8">
        <f ca="1">NOW() + (80/1440)</f>
        <v>45924.72909050926</v>
      </c>
    </row>
    <row r="14" spans="1:3" x14ac:dyDescent="0.25">
      <c r="A14" s="1">
        <f ca="1">TODAY()-2</f>
        <v>45922</v>
      </c>
      <c r="B14">
        <v>30</v>
      </c>
      <c r="C14" s="8">
        <f ca="1">NOW()-2 + (30/1440)</f>
        <v>45922.694368287041</v>
      </c>
    </row>
    <row r="15" spans="1:3" x14ac:dyDescent="0.25">
      <c r="A15" s="1">
        <f ca="1">TODAY()-2</f>
        <v>45922</v>
      </c>
      <c r="B15">
        <v>20</v>
      </c>
      <c r="C15" s="8">
        <f ca="1">NOW()-2 + (40/1440)</f>
        <v>45922.701312731486</v>
      </c>
    </row>
    <row r="16" spans="1:3" x14ac:dyDescent="0.25">
      <c r="A16" s="1">
        <f t="shared" ref="A16:A19" ca="1" si="2">TODAY()-2</f>
        <v>45922</v>
      </c>
      <c r="B16">
        <v>24</v>
      </c>
      <c r="C16" s="8">
        <f ca="1">NOW()-2 + (50/1440)</f>
        <v>45922.708257175924</v>
      </c>
    </row>
    <row r="17" spans="1:3" x14ac:dyDescent="0.25">
      <c r="A17" s="1">
        <f t="shared" ca="1" si="2"/>
        <v>45922</v>
      </c>
      <c r="B17">
        <v>30</v>
      </c>
      <c r="C17" s="8">
        <f ca="1">NOW()-2 + (60/1440)</f>
        <v>45922.715201620369</v>
      </c>
    </row>
    <row r="18" spans="1:3" x14ac:dyDescent="0.25">
      <c r="A18" s="1">
        <f t="shared" ca="1" si="2"/>
        <v>45922</v>
      </c>
      <c r="B18">
        <v>24</v>
      </c>
      <c r="C18" s="8">
        <f ca="1">NOW()-2 + (70/1440)</f>
        <v>45922.722146064814</v>
      </c>
    </row>
    <row r="19" spans="1:3" x14ac:dyDescent="0.25">
      <c r="A19" s="1">
        <f t="shared" ca="1" si="2"/>
        <v>45922</v>
      </c>
      <c r="B19">
        <v>28</v>
      </c>
      <c r="C19" s="8">
        <f ca="1">NOW()-2 + (80/1440)</f>
        <v>45922.72909050926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1275B-D586-49E7-85FC-605D02211C6D}">
  <dimension ref="A1:C19"/>
  <sheetViews>
    <sheetView workbookViewId="0">
      <selection activeCell="B2" sqref="B2:B7"/>
    </sheetView>
  </sheetViews>
  <sheetFormatPr baseColWidth="10" defaultRowHeight="15" x14ac:dyDescent="0.25"/>
  <cols>
    <col min="2" max="2" width="6" bestFit="1" customWidth="1"/>
    <col min="3" max="3" width="15.140625" bestFit="1" customWidth="1"/>
  </cols>
  <sheetData>
    <row r="1" spans="1:3" x14ac:dyDescent="0.25">
      <c r="A1" s="11" t="s">
        <v>67</v>
      </c>
      <c r="B1" s="11" t="s">
        <v>87</v>
      </c>
      <c r="C1" s="11" t="s">
        <v>62</v>
      </c>
    </row>
    <row r="2" spans="1:3" x14ac:dyDescent="0.25">
      <c r="A2" s="1">
        <f t="shared" ref="A2:A7" ca="1" si="0">TODAY()</f>
        <v>45924</v>
      </c>
      <c r="C2" s="8">
        <f ca="1">NOW() + (30/1440)</f>
        <v>45924.694368287041</v>
      </c>
    </row>
    <row r="3" spans="1:3" x14ac:dyDescent="0.25">
      <c r="A3" s="1">
        <f t="shared" ca="1" si="0"/>
        <v>45924</v>
      </c>
      <c r="C3" s="8">
        <f ca="1">NOW() + (40/1440)</f>
        <v>45924.701312731486</v>
      </c>
    </row>
    <row r="4" spans="1:3" x14ac:dyDescent="0.25">
      <c r="A4" s="1">
        <f t="shared" ca="1" si="0"/>
        <v>45924</v>
      </c>
      <c r="C4" s="8">
        <f ca="1">NOW() + (50/1440)</f>
        <v>45924.708257175924</v>
      </c>
    </row>
    <row r="5" spans="1:3" x14ac:dyDescent="0.25">
      <c r="A5" s="1">
        <f t="shared" ca="1" si="0"/>
        <v>45924</v>
      </c>
      <c r="C5" s="8">
        <f ca="1">NOW() + (60/1440)</f>
        <v>45924.715201620369</v>
      </c>
    </row>
    <row r="6" spans="1:3" x14ac:dyDescent="0.25">
      <c r="A6" s="1">
        <f t="shared" ca="1" si="0"/>
        <v>45924</v>
      </c>
      <c r="C6" s="8">
        <f ca="1">NOW() + (70/1440)</f>
        <v>45924.722146064814</v>
      </c>
    </row>
    <row r="7" spans="1:3" x14ac:dyDescent="0.25">
      <c r="A7" s="1">
        <f t="shared" ca="1" si="0"/>
        <v>45924</v>
      </c>
      <c r="C7" s="8">
        <f ca="1">NOW() + (80/1440)</f>
        <v>45924.72909050926</v>
      </c>
    </row>
    <row r="8" spans="1:3" x14ac:dyDescent="0.25">
      <c r="A8" s="1">
        <f ca="1">TODAY()-1</f>
        <v>45923</v>
      </c>
      <c r="B8">
        <v>25</v>
      </c>
      <c r="C8" s="8">
        <f ca="1">NOW()-1 + (30/1440)</f>
        <v>45923.694368287041</v>
      </c>
    </row>
    <row r="9" spans="1:3" x14ac:dyDescent="0.25">
      <c r="A9" s="1">
        <f ca="1">TODAY()-1</f>
        <v>45923</v>
      </c>
      <c r="B9">
        <v>25</v>
      </c>
      <c r="C9" s="8">
        <f ca="1">NOW()-1 + (40/1440)</f>
        <v>45923.701312731486</v>
      </c>
    </row>
    <row r="10" spans="1:3" x14ac:dyDescent="0.25">
      <c r="A10" s="1">
        <f t="shared" ref="A10:A13" ca="1" si="1">TODAY()-1</f>
        <v>45923</v>
      </c>
      <c r="B10">
        <v>24</v>
      </c>
      <c r="C10" s="8">
        <f ca="1">NOW()-1 + (50/1440)</f>
        <v>45923.708257175924</v>
      </c>
    </row>
    <row r="11" spans="1:3" x14ac:dyDescent="0.25">
      <c r="A11" s="1">
        <f t="shared" ca="1" si="1"/>
        <v>45923</v>
      </c>
      <c r="B11">
        <v>24</v>
      </c>
      <c r="C11" s="8">
        <f ca="1">NOW()-1 + (60/1440)</f>
        <v>45923.715201620369</v>
      </c>
    </row>
    <row r="12" spans="1:3" x14ac:dyDescent="0.25">
      <c r="A12" s="1">
        <f t="shared" ca="1" si="1"/>
        <v>45923</v>
      </c>
      <c r="B12">
        <v>22</v>
      </c>
      <c r="C12" s="8">
        <f ca="1">NOW()-1 + (70/1440)</f>
        <v>45923.722146064814</v>
      </c>
    </row>
    <row r="13" spans="1:3" x14ac:dyDescent="0.25">
      <c r="A13" s="1">
        <f t="shared" ca="1" si="1"/>
        <v>45923</v>
      </c>
      <c r="B13">
        <v>22</v>
      </c>
      <c r="C13" s="8">
        <f ca="1">NOW() + (80/1440)</f>
        <v>45924.72909050926</v>
      </c>
    </row>
    <row r="14" spans="1:3" x14ac:dyDescent="0.25">
      <c r="A14" s="1">
        <f ca="1">TODAY()-2</f>
        <v>45922</v>
      </c>
      <c r="B14">
        <v>30</v>
      </c>
      <c r="C14" s="8">
        <f ca="1">NOW()-2 + (30/1440)</f>
        <v>45922.694368287041</v>
      </c>
    </row>
    <row r="15" spans="1:3" x14ac:dyDescent="0.25">
      <c r="A15" s="1">
        <f ca="1">TODAY()-2</f>
        <v>45922</v>
      </c>
      <c r="B15">
        <v>30</v>
      </c>
      <c r="C15" s="8">
        <f ca="1">NOW()-2 + (40/1440)</f>
        <v>45922.701312731486</v>
      </c>
    </row>
    <row r="16" spans="1:3" x14ac:dyDescent="0.25">
      <c r="A16" s="1">
        <f t="shared" ref="A16:A19" ca="1" si="2">TODAY()-2</f>
        <v>45922</v>
      </c>
      <c r="B16">
        <v>28</v>
      </c>
      <c r="C16" s="8">
        <f ca="1">NOW()-2 + (50/1440)</f>
        <v>45922.708257175924</v>
      </c>
    </row>
    <row r="17" spans="1:3" x14ac:dyDescent="0.25">
      <c r="A17" s="1">
        <f t="shared" ca="1" si="2"/>
        <v>45922</v>
      </c>
      <c r="B17">
        <v>28</v>
      </c>
      <c r="C17" s="8">
        <f ca="1">NOW()-2 + (60/1440)</f>
        <v>45922.715201620369</v>
      </c>
    </row>
    <row r="18" spans="1:3" x14ac:dyDescent="0.25">
      <c r="A18" s="1">
        <f t="shared" ca="1" si="2"/>
        <v>45922</v>
      </c>
      <c r="B18">
        <v>29</v>
      </c>
      <c r="C18" s="8">
        <f ca="1">NOW()-2 + (70/1440)</f>
        <v>45922.722146064814</v>
      </c>
    </row>
    <row r="19" spans="1:3" x14ac:dyDescent="0.25">
      <c r="A19" s="1">
        <f t="shared" ca="1" si="2"/>
        <v>45922</v>
      </c>
      <c r="B19">
        <v>29</v>
      </c>
      <c r="C19" s="8">
        <f ca="1">NOW()-2 + (80/1440)</f>
        <v>45922.72909050926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7a8cc3-c819-49e5-8f1e-5c5ea43690a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3FE8F7A376914688D831DB8A0EFA7A" ma:contentTypeVersion="11" ma:contentTypeDescription="Ein neues Dokument erstellen." ma:contentTypeScope="" ma:versionID="f86c2a96fb0e4ffb7aa0aed315e1ad3e">
  <xsd:schema xmlns:xsd="http://www.w3.org/2001/XMLSchema" xmlns:xs="http://www.w3.org/2001/XMLSchema" xmlns:p="http://schemas.microsoft.com/office/2006/metadata/properties" xmlns:ns2="657a8cc3-c819-49e5-8f1e-5c5ea43690a7" xmlns:ns3="85c5bde5-4818-4f7c-bb27-d0ff55c0c253" targetNamespace="http://schemas.microsoft.com/office/2006/metadata/properties" ma:root="true" ma:fieldsID="2e402b6a55c1c6cdc297fb37037a567a" ns2:_="" ns3:_="">
    <xsd:import namespace="657a8cc3-c819-49e5-8f1e-5c5ea43690a7"/>
    <xsd:import namespace="85c5bde5-4818-4f7c-bb27-d0ff55c0c2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7a8cc3-c819-49e5-8f1e-5c5ea43690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e0941c1d-53da-4ec3-a1ae-3f48a7a0e5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c5bde5-4818-4f7c-bb27-d0ff55c0c25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54571-81D1-4BF7-9DC5-5B27EF3A69CB}">
  <ds:schemaRefs>
    <ds:schemaRef ds:uri="http://schemas.microsoft.com/office/2006/metadata/properties"/>
    <ds:schemaRef ds:uri="http://schemas.microsoft.com/office/infopath/2007/PartnerControls"/>
    <ds:schemaRef ds:uri="657a8cc3-c819-49e5-8f1e-5c5ea43690a7"/>
  </ds:schemaRefs>
</ds:datastoreItem>
</file>

<file path=customXml/itemProps2.xml><?xml version="1.0" encoding="utf-8"?>
<ds:datastoreItem xmlns:ds="http://schemas.openxmlformats.org/officeDocument/2006/customXml" ds:itemID="{933C29EF-2052-44BF-A349-6F3BA07AAD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7a8cc3-c819-49e5-8f1e-5c5ea43690a7"/>
    <ds:schemaRef ds:uri="85c5bde5-4818-4f7c-bb27-d0ff55c0c2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F06872-2ADB-44C0-9ED8-581376445E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25</vt:i4>
      </vt:variant>
    </vt:vector>
  </HeadingPairs>
  <TitlesOfParts>
    <vt:vector size="25" baseType="lpstr">
      <vt:lpstr>%RawData%</vt:lpstr>
      <vt:lpstr>details-serverL7Latency</vt:lpstr>
      <vt:lpstr>details-clientL7Latency</vt:lpstr>
      <vt:lpstr>details-inputBandwidthUsed</vt:lpstr>
      <vt:lpstr>details-outputBandwidthAvailabl</vt:lpstr>
      <vt:lpstr>details-outputBandwidthUsed</vt:lpstr>
      <vt:lpstr>details-fps</vt:lpstr>
      <vt:lpstr>details-inputFps</vt:lpstr>
      <vt:lpstr>details-outputFps</vt:lpstr>
      <vt:lpstr>details-wanLatency</vt:lpstr>
      <vt:lpstr>details-dcLatency</vt:lpstr>
      <vt:lpstr>details-icaRttMS</vt:lpstr>
      <vt:lpstr>details-icaLatency</vt:lpstr>
      <vt:lpstr>details-userDeviceCount</vt:lpstr>
      <vt:lpstr>details-processorTemperature</vt:lpstr>
      <vt:lpstr>details-processorUsage</vt:lpstr>
      <vt:lpstr>details-CPUSpeed</vt:lpstr>
      <vt:lpstr>details-apphang</vt:lpstr>
      <vt:lpstr>details-mobile</vt:lpstr>
      <vt:lpstr>details-appcrash</vt:lpstr>
      <vt:lpstr>details-logon</vt:lpstr>
      <vt:lpstr>details-extendedLogon</vt:lpstr>
      <vt:lpstr>details-boot</vt:lpstr>
      <vt:lpstr>details-hardreset</vt:lpstr>
      <vt:lpstr>details-bluescreen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Seifert, Dominik</dc:creator>
  <cp:keywords/>
  <dc:description/>
  <cp:lastModifiedBy>Kiefer, Maximilian</cp:lastModifiedBy>
  <cp:revision/>
  <dcterms:created xsi:type="dcterms:W3CDTF">2022-05-09T08:15:57Z</dcterms:created>
  <dcterms:modified xsi:type="dcterms:W3CDTF">2025-09-24T14:09:53Z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0x010100FD3FE8F7A376914688D831DB8A0EFA7A</vt:lpwstr>
  </property>
</Properties>
</file>